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025-01-22-10-35-00" sheetId="1" r:id="rId1"/>
  </sheets>
  <definedNames>
    <definedName name="_xlnm._FilterDatabase" localSheetId="0" hidden="1">'2025-01-22-10-35-00'!$A$7:$BC$7</definedName>
  </definedNames>
  <calcPr calcId="124519" fullCalcOnLoad="1"/>
</workbook>
</file>

<file path=xl/comments1.xml><?xml version="1.0" encoding="utf-8"?>
<comments xmlns="http://schemas.openxmlformats.org/spreadsheetml/2006/main">
  <authors>
    <author>[AJG-P21]</author>
  </authors>
  <commentList>
    <comment ref="G7" authorId="0">
      <text>
        <r>
          <rPr>
            <sz val="8"/>
            <color indexed="81"/>
            <rFont val="Tahoma"/>
            <family val="2"/>
          </rPr>
          <t>CPC Target: Facility specific number of CPCs as determined by agreement between the FAA and NATCA.</t>
        </r>
      </text>
    </comment>
    <comment ref="H7" authorId="0">
      <text>
        <r>
          <rPr>
            <sz val="8"/>
            <color indexed="81"/>
            <rFont val="Tahoma"/>
            <family val="2"/>
          </rPr>
          <t>Current # of CPC On-Board: Facility specific number of CPCs on-board.</t>
        </r>
      </text>
    </comment>
    <comment ref="I7" authorId="0">
      <text>
        <r>
          <rPr>
            <sz val="8"/>
            <color indexed="81"/>
            <rFont val="Tahoma"/>
            <family val="2"/>
          </rPr>
          <t>CPC on Temp: CPCs to be removed from the facility's CPC count due to being on detail to another position.</t>
        </r>
      </text>
    </comment>
    <comment ref="J7" authorId="0">
      <text>
        <r>
          <rPr>
            <sz val="8"/>
            <color indexed="81"/>
            <rFont val="Tahoma"/>
            <family val="2"/>
          </rPr>
          <t>CPC on Long Term Hold: CPCs to be removed from the facility's CPC count due to being on long term hold.</t>
        </r>
      </text>
    </comment>
    <comment ref="K7" authorId="0">
      <text>
        <r>
          <rPr>
            <sz val="8"/>
            <color indexed="81"/>
            <rFont val="Tahoma"/>
            <family val="2"/>
          </rPr>
          <t>Current # of CPC On-Board minus Temps minus LTH: Facility specific number of CPCs onboard minus CPCs on detail to another position or on long term hold.</t>
        </r>
      </text>
    </comment>
    <comment ref="L7" authorId="0">
      <text>
        <r>
          <rPr>
            <sz val="8"/>
            <color indexed="81"/>
            <rFont val="Tahoma"/>
            <family val="2"/>
          </rPr>
          <t>Current % CPC to Target: Facility specific percentage of CPCs when compared to their target.</t>
        </r>
      </text>
    </comment>
    <comment ref="M7" authorId="0">
      <text>
        <r>
          <rPr>
            <sz val="8"/>
            <color indexed="81"/>
            <rFont val="Tahoma"/>
            <family val="2"/>
          </rPr>
          <t>Training Time Years: Average time spent in training to attain CPC status at specific facility for all ATCs that started training through a 10-year period (further details available in SOP).</t>
        </r>
      </text>
    </comment>
    <comment ref="N7" authorId="0">
      <text>
        <r>
          <rPr>
            <sz val="8"/>
            <color indexed="81"/>
            <rFont val="Tahoma"/>
            <family val="2"/>
          </rPr>
          <t>ATCs in Training: The number of DEVs and CPCITs in facility training.</t>
        </r>
      </text>
    </comment>
    <comment ref="O7" authorId="0">
      <text>
        <r>
          <rPr>
            <sz val="8"/>
            <color indexed="81"/>
            <rFont val="Tahoma"/>
            <family val="2"/>
          </rPr>
          <t>ATCs in Training on Long Term Hold: ATCs to be removed from the facility's ATCs in Training count due being on long term hold.</t>
        </r>
      </text>
    </comment>
    <comment ref="P7" authorId="0">
      <text>
        <r>
          <rPr>
            <sz val="8"/>
            <color indexed="81"/>
            <rFont val="Tahoma"/>
            <family val="2"/>
          </rPr>
          <t>ATCs in Training minus LTH: The number of ATCs in facility training regardless of progress minus those trainees on long term hold (DEVs and CPCITs).</t>
        </r>
      </text>
    </comment>
    <comment ref="Q7" authorId="0">
      <text>
        <r>
          <rPr>
            <sz val="8"/>
            <color indexed="81"/>
            <rFont val="Tahoma"/>
            <family val="2"/>
          </rPr>
          <t>Training Success Rate: Average success rate as a percentage of ATCs certified when compared to the total number of ATCs that started training through a 10-year period (further details available in SOP).</t>
        </r>
      </text>
    </comment>
    <comment ref="R7" authorId="0">
      <text>
        <r>
          <rPr>
            <sz val="8"/>
            <color indexed="81"/>
            <rFont val="Tahoma"/>
            <family val="2"/>
          </rPr>
          <t>Current ATCs in Training Expected to Cert: The total number of trainees expected to certify based on the Training Success Rate.</t>
        </r>
      </text>
    </comment>
    <comment ref="S7" authorId="0">
      <text>
        <r>
          <rPr>
            <sz val="8"/>
            <color indexed="81"/>
            <rFont val="Tahoma"/>
            <family val="2"/>
          </rPr>
          <t>Committed ATCs Inbound: The number of ATCs committed into the facility that have an effective date.</t>
        </r>
      </text>
    </comment>
    <comment ref="T7" authorId="0">
      <text>
        <r>
          <rPr>
            <sz val="8"/>
            <color indexed="81"/>
            <rFont val="Tahoma"/>
            <family val="2"/>
          </rPr>
          <t>Placement List Inbounds: The number of slots reserved by a placement program (ERR, NEST, Academy, etc.) to the facility on the New Hire Placement List that do not yet have an effective date.</t>
        </r>
      </text>
    </comment>
    <comment ref="U7" authorId="0">
      <text>
        <r>
          <rPr>
            <sz val="8"/>
            <color indexed="81"/>
            <rFont val="Tahoma"/>
            <family val="2"/>
          </rPr>
          <t>Temps Inbound: Controllers on temporary assignments that are projected to return to the controller workforce.</t>
        </r>
      </text>
    </comment>
    <comment ref="V7" authorId="0">
      <text>
        <r>
          <rPr>
            <sz val="8"/>
            <color indexed="81"/>
            <rFont val="Tahoma"/>
            <family val="2"/>
          </rPr>
          <t>Inbounds Expected to Cert + Temps Inbound: Committed ATCs inbound plus placement list inbounds multiplied by training success rate, plus temps inbound.</t>
        </r>
      </text>
    </comment>
    <comment ref="W7" authorId="0">
      <text>
        <r>
          <rPr>
            <sz val="8"/>
            <color indexed="81"/>
            <rFont val="Tahoma"/>
            <family val="2"/>
          </rPr>
          <t>Committed ATCs Outbound: The number of ATCs committed out of the facility that have an effective date.</t>
        </r>
      </text>
    </comment>
    <comment ref="X7" authorId="0">
      <text>
        <r>
          <rPr>
            <sz val="8"/>
            <color indexed="81"/>
            <rFont val="Tahoma"/>
            <family val="2"/>
          </rPr>
          <t>Placement List Outbounds: The number of slots reserved by a placement program (ERR, Hardship, etc.) from the facility on the New Hire Placement List that do not yet have an effective date.</t>
        </r>
      </text>
    </comment>
    <comment ref="Y7" authorId="0">
      <text>
        <r>
          <rPr>
            <sz val="8"/>
            <color indexed="81"/>
            <rFont val="Tahoma"/>
            <family val="2"/>
          </rPr>
          <t>Temps Outbound: Controllers projected to go on temporary assignments.</t>
        </r>
      </text>
    </comment>
    <comment ref="Z7" authorId="0">
      <text>
        <r>
          <rPr>
            <sz val="8"/>
            <color indexed="81"/>
            <rFont val="Tahoma"/>
            <family val="2"/>
          </rPr>
          <t>Projected Retirements and Other Losses: Number of retirements and other losses (ROL) as determined by AFN/Finance projection models and upcoming known losses (further details available in SOP).</t>
        </r>
      </text>
    </comment>
    <comment ref="AA7" authorId="0">
      <text>
        <r>
          <rPr>
            <sz val="8"/>
            <color indexed="81"/>
            <rFont val="Tahoma"/>
            <family val="2"/>
          </rPr>
          <t>Projected % to Target: Calculated projected % of CPCs to target considering current CPC and trainee staffing, and once all planned and modeled gains and losses take place.</t>
        </r>
      </text>
    </comment>
    <comment ref="AB7" authorId="0">
      <text>
        <r>
          <rPr>
            <sz val="8"/>
            <color indexed="81"/>
            <rFont val="Tahoma"/>
            <family val="2"/>
          </rPr>
          <t>Possible Gains to National Average: Number of additional gains needed for the facility to meet the National Average considering its Projected % to Target.</t>
        </r>
      </text>
    </comment>
    <comment ref="AC7" authorId="0">
      <text>
        <r>
          <rPr>
            <sz val="8"/>
            <color indexed="81"/>
            <rFont val="Tahoma"/>
            <family val="2"/>
          </rPr>
          <t>Possible Gains to Target: Number of additional gains needed for the facility to meet its target, considering its Projected % to Target.</t>
        </r>
      </text>
    </comment>
    <comment ref="AD7" authorId="0">
      <text>
        <r>
          <rPr>
            <sz val="8"/>
            <color indexed="81"/>
            <rFont val="Tahoma"/>
            <family val="2"/>
          </rPr>
          <t>NRP Category: National Release Policy metrics used to categorize ability of the facility to release ATCs and dates associated with release contingent on Projected % to Target (further details available in SOP).</t>
        </r>
      </text>
    </comment>
    <comment ref="AE7" authorId="0">
      <text>
        <r>
          <rPr>
            <sz val="8"/>
            <color indexed="81"/>
            <rFont val="Tahoma"/>
            <family val="2"/>
          </rPr>
          <t>Possible Losses: The number of losses the facility can experience before falling below 85% Projected to Target.</t>
        </r>
      </text>
    </comment>
    <comment ref="AF7" authorId="0">
      <text>
        <r>
          <rPr>
            <sz val="8"/>
            <color indexed="81"/>
            <rFont val="Tahoma"/>
            <family val="2"/>
          </rPr>
          <t>Current % Trainees to ATCs: A calculation of the total number of the current ATCs in training as a percent of total ATCs in the facility.</t>
        </r>
      </text>
    </comment>
    <comment ref="AG7" authorId="0">
      <text>
        <r>
          <rPr>
            <sz val="8"/>
            <color indexed="81"/>
            <rFont val="Tahoma"/>
            <family val="2"/>
          </rPr>
          <t>TNE: The number of 2152 Trainees at the Academy.</t>
        </r>
      </text>
    </comment>
    <comment ref="AH7" authorId="0">
      <text>
        <r>
          <rPr>
            <sz val="8"/>
            <color indexed="81"/>
            <rFont val="Tahoma"/>
            <family val="2"/>
          </rPr>
          <t>AG: The number of 2152 Academy Graduates (or Previous Experience new hires).</t>
        </r>
      </text>
    </comment>
    <comment ref="AI7" authorId="0">
      <text>
        <r>
          <rPr>
            <sz val="8"/>
            <color indexed="81"/>
            <rFont val="Tahoma"/>
            <family val="2"/>
          </rPr>
          <t>Dev1: The number of Developmental Controllers (D1).</t>
        </r>
      </text>
    </comment>
    <comment ref="AJ7" authorId="0">
      <text>
        <r>
          <rPr>
            <sz val="8"/>
            <color indexed="81"/>
            <rFont val="Tahoma"/>
            <family val="2"/>
          </rPr>
          <t>Dev2: The number of Developmental Controllers (D2).</t>
        </r>
      </text>
    </comment>
    <comment ref="AK7" authorId="0">
      <text>
        <r>
          <rPr>
            <sz val="8"/>
            <color indexed="81"/>
            <rFont val="Tahoma"/>
            <family val="2"/>
          </rPr>
          <t>Dev3: The number of Developmental Controllers (D3).</t>
        </r>
      </text>
    </comment>
    <comment ref="AL7" authorId="0">
      <text>
        <r>
          <rPr>
            <sz val="8"/>
            <color indexed="81"/>
            <rFont val="Tahoma"/>
            <family val="2"/>
          </rPr>
          <t>Dev Total: The total of Developmental Controllers.</t>
        </r>
      </text>
    </comment>
    <comment ref="AM7" authorId="0">
      <text>
        <r>
          <rPr>
            <sz val="8"/>
            <color indexed="81"/>
            <rFont val="Tahoma"/>
            <family val="2"/>
          </rPr>
          <t>CPCIT0: The number of CPC in Training with training 0 percent complete.</t>
        </r>
      </text>
    </comment>
    <comment ref="AN7" authorId="0">
      <text>
        <r>
          <rPr>
            <sz val="8"/>
            <color indexed="81"/>
            <rFont val="Tahoma"/>
            <family val="2"/>
          </rPr>
          <t>CPCIT1: The number of CPC in Training with training 25 percent complete.</t>
        </r>
      </text>
    </comment>
    <comment ref="AO7" authorId="0">
      <text>
        <r>
          <rPr>
            <sz val="8"/>
            <color indexed="81"/>
            <rFont val="Tahoma"/>
            <family val="2"/>
          </rPr>
          <t>CPCIT2: The number of CPC in Training with training 50 percent complete.</t>
        </r>
      </text>
    </comment>
    <comment ref="AP7" authorId="0">
      <text>
        <r>
          <rPr>
            <sz val="8"/>
            <color indexed="81"/>
            <rFont val="Tahoma"/>
            <family val="2"/>
          </rPr>
          <t>CPCIT3: The number of CPC in Training with training 75 percent complete.</t>
        </r>
      </text>
    </comment>
    <comment ref="AQ7" authorId="0">
      <text>
        <r>
          <rPr>
            <sz val="8"/>
            <color indexed="81"/>
            <rFont val="Tahoma"/>
            <family val="2"/>
          </rPr>
          <t>CPCIT Total: The total of CPC in Training.</t>
        </r>
      </text>
    </comment>
    <comment ref="AR7" authorId="0">
      <text>
        <r>
          <rPr>
            <sz val="8"/>
            <color indexed="81"/>
            <rFont val="Tahoma"/>
            <family val="2"/>
          </rPr>
          <t>EnRoute or Terminal: Category indicating if facility is EnRoute or Terminal.</t>
        </r>
      </text>
    </comment>
    <comment ref="AS7" authorId="0">
      <text>
        <r>
          <rPr>
            <sz val="8"/>
            <color indexed="81"/>
            <rFont val="Tahoma"/>
            <family val="2"/>
          </rPr>
          <t>HR Region: HR Regional office responsible for facility (details and link provided in SOP).</t>
        </r>
      </text>
    </comment>
    <comment ref="AT7" authorId="0">
      <text>
        <r>
          <rPr>
            <sz val="8"/>
            <color indexed="81"/>
            <rFont val="Tahoma"/>
            <family val="2"/>
          </rPr>
          <t>Core Airport: Category indicating if facility is a Core 30 Airport (details and link provided in SOP).</t>
        </r>
      </text>
    </comment>
    <comment ref="AU7" authorId="0">
      <text>
        <r>
          <rPr>
            <sz val="8"/>
            <color indexed="81"/>
            <rFont val="Tahoma"/>
            <family val="2"/>
          </rPr>
          <t>Type: Numerical code for facility type.</t>
        </r>
      </text>
    </comment>
    <comment ref="AV7" authorId="0">
      <text>
        <r>
          <rPr>
            <sz val="8"/>
            <color indexed="81"/>
            <rFont val="Tahoma"/>
            <family val="2"/>
          </rPr>
          <t>Training Time Years New Hire: The Training Time Years calculation filtered and calculated for New Hire (DEV) Trainees (further details available in SOP).</t>
        </r>
      </text>
    </comment>
    <comment ref="AW7" authorId="0">
      <text>
        <r>
          <rPr>
            <sz val="8"/>
            <color indexed="81"/>
            <rFont val="Tahoma"/>
            <family val="2"/>
          </rPr>
          <t>Training Time Years CPCIT: The Training Time Years calculation filtered and calculated for CPC-IT Trainees (further details available in SOP).</t>
        </r>
      </text>
    </comment>
    <comment ref="AX7" authorId="0">
      <text>
        <r>
          <rPr>
            <sz val="8"/>
            <color indexed="81"/>
            <rFont val="Tahoma"/>
            <family val="2"/>
          </rPr>
          <t>Training Time Years Cohort: The Training Time Years calculation for the facilityâs Cohort group (further details available in SOP).</t>
        </r>
      </text>
    </comment>
    <comment ref="AY7" authorId="0">
      <text>
        <r>
          <rPr>
            <sz val="8"/>
            <color indexed="81"/>
            <rFont val="Tahoma"/>
            <family val="2"/>
          </rPr>
          <t>Training Success Rate New Hire: The Training Success Rate calculation filtered and calculated for New Hire (DEV) Trainees (further details available in SOP).</t>
        </r>
      </text>
    </comment>
    <comment ref="AZ7" authorId="0">
      <text>
        <r>
          <rPr>
            <sz val="8"/>
            <color indexed="81"/>
            <rFont val="Tahoma"/>
            <family val="2"/>
          </rPr>
          <t>Training Success Rate CPCIT: The Training Success Rate calculation filtered and calculated for CPC-IT Trainees (further details available in SOP).</t>
        </r>
      </text>
    </comment>
    <comment ref="BA7" authorId="0">
      <text>
        <r>
          <rPr>
            <sz val="8"/>
            <color indexed="81"/>
            <rFont val="Tahoma"/>
            <family val="2"/>
          </rPr>
          <t>Training Success Rate Cohort: The Training Success Rate calculation for the facilityâs Cohort group (further details available in SOP).</t>
        </r>
      </text>
    </comment>
    <comment ref="BB7" authorId="0">
      <text>
        <r>
          <rPr>
            <sz val="8"/>
            <color indexed="81"/>
            <rFont val="Tahoma"/>
            <family val="2"/>
          </rPr>
          <t>Cohort: Grouping of like facilities based on facility type and levels (further details available in SOP).</t>
        </r>
      </text>
    </comment>
    <comment ref="BC7" authorId="0">
      <text>
        <r>
          <rPr>
            <sz val="8"/>
            <color indexed="81"/>
            <rFont val="Tahoma"/>
            <family val="2"/>
          </rPr>
          <t>Training Calculation Source: This field indicates if the Facility or Cohort average is used (further details available in SOP).</t>
        </r>
      </text>
    </comment>
  </commentList>
</comments>
</file>

<file path=xl/sharedStrings.xml><?xml version="1.0" encoding="utf-8"?>
<sst xmlns="http://schemas.openxmlformats.org/spreadsheetml/2006/main" count="3187" uniqueCount="738">
  <si>
    <t>(Generated): 2025-01-22-11:33:18</t>
  </si>
  <si>
    <t xml:space="preserve">Totals : </t>
  </si>
  <si>
    <t>Service Area</t>
  </si>
  <si>
    <t>District</t>
  </si>
  <si>
    <t>Facility Type</t>
  </si>
  <si>
    <t>Level</t>
  </si>
  <si>
    <t>Facility ID</t>
  </si>
  <si>
    <t>Facility Name</t>
  </si>
  <si>
    <t>CPC Target</t>
  </si>
  <si>
    <t>Current # of CPC On-Board (SWB)</t>
  </si>
  <si>
    <t>CPC on Temp (SWB)</t>
  </si>
  <si>
    <t>CPC on Long Term Hold (SWB)</t>
  </si>
  <si>
    <t>Current # of CPC On-Board minus Temps minus LTH (Calculation)</t>
  </si>
  <si>
    <t>Current % CPC to Target (Calculation)</t>
  </si>
  <si>
    <t>Training Time Years (NTD)</t>
  </si>
  <si>
    <t>ATCS in Training (SWB)</t>
  </si>
  <si>
    <t>ATCS in Training on Long Term Hold (SWB)</t>
  </si>
  <si>
    <t>ATCS in Training minus LTH (Calculation)</t>
  </si>
  <si>
    <t>Training Success Rate (NTD)</t>
  </si>
  <si>
    <t>Current ATCS in Training Expected to Cert (Calculation)</t>
  </si>
  <si>
    <t>Committed ATCS Inbound (SWB)</t>
  </si>
  <si>
    <t>Placement List Inbounds</t>
  </si>
  <si>
    <t>Temps Inbound (SWB)</t>
  </si>
  <si>
    <t>Inbounds Expected to Cert + Temps Inbound (Calculation)</t>
  </si>
  <si>
    <t>Committed ATCS Outbound (SWB)</t>
  </si>
  <si>
    <t>Placement List Outbounds (ERR, Hardship)</t>
  </si>
  <si>
    <t>Temps Outbound (SWB)</t>
  </si>
  <si>
    <t>Projected Retirements and Other Losses (Finance)</t>
  </si>
  <si>
    <t>Projected % to Target (Calculation)</t>
  </si>
  <si>
    <t>Possible Gains to National Average (Calculation)</t>
  </si>
  <si>
    <t>Possible Gains to Target (Calculation)</t>
  </si>
  <si>
    <t>NRP Category</t>
  </si>
  <si>
    <t>Possible Losses</t>
  </si>
  <si>
    <t>Current % Trainees to ATCS</t>
  </si>
  <si>
    <t>TNE (SWB)</t>
  </si>
  <si>
    <t>AG (SWB)</t>
  </si>
  <si>
    <t>Dev1 (SWB)</t>
  </si>
  <si>
    <t>Dev2 (SWB)</t>
  </si>
  <si>
    <t>Dev3 (SWB)</t>
  </si>
  <si>
    <t>Dev Total (SWB)</t>
  </si>
  <si>
    <t>CPCIT0 (SWB)</t>
  </si>
  <si>
    <t>CPCIT1 (SWB)</t>
  </si>
  <si>
    <t>CPCIT2 (SWB)</t>
  </si>
  <si>
    <t>CPCIT3 (SWB)</t>
  </si>
  <si>
    <t>CPCIT Total (SWB)</t>
  </si>
  <si>
    <t>EnRoute or Terminal</t>
  </si>
  <si>
    <t>HRRegion</t>
  </si>
  <si>
    <t>CoreAirport</t>
  </si>
  <si>
    <t>Type</t>
  </si>
  <si>
    <t>Training Time Years New Hire (NTD)</t>
  </si>
  <si>
    <t>Training Time Years CPCIT (NTD)</t>
  </si>
  <si>
    <t>Training Time Years Cohort (NTD)</t>
  </si>
  <si>
    <t>Training Success Rate New Hire (NTD)</t>
  </si>
  <si>
    <t>Training Success Rate CPCIT (NTD)</t>
  </si>
  <si>
    <t>Training Success Rate Cohort (NTD)</t>
  </si>
  <si>
    <t>Cohort (NTD)</t>
  </si>
  <si>
    <t>Training Calculation Source (NTD)</t>
  </si>
  <si>
    <t>Western</t>
  </si>
  <si>
    <t>Alaska</t>
  </si>
  <si>
    <t>Approach Control</t>
  </si>
  <si>
    <t>A11</t>
  </si>
  <si>
    <t>Anchorage TRACON</t>
  </si>
  <si>
    <t>TR</t>
  </si>
  <si>
    <t>NM</t>
  </si>
  <si>
    <t>No</t>
  </si>
  <si>
    <t>Cohort 18</t>
  </si>
  <si>
    <t>Facility</t>
  </si>
  <si>
    <t>Eastern</t>
  </si>
  <si>
    <t>Atlanta</t>
  </si>
  <si>
    <t>A80</t>
  </si>
  <si>
    <t>Atlanta TRACON</t>
  </si>
  <si>
    <t>SO</t>
  </si>
  <si>
    <t>Cohort 19</t>
  </si>
  <si>
    <t>Boston</t>
  </si>
  <si>
    <t>A90</t>
  </si>
  <si>
    <t>Boston TRACON</t>
  </si>
  <si>
    <t>NE</t>
  </si>
  <si>
    <t>New York</t>
  </si>
  <si>
    <t>Tower and Approach Control</t>
  </si>
  <si>
    <t>ABE</t>
  </si>
  <si>
    <t>Allentown Tower</t>
  </si>
  <si>
    <t>EA</t>
  </si>
  <si>
    <t>Cohort 15</t>
  </si>
  <si>
    <t>Central</t>
  </si>
  <si>
    <t>Fort Worth</t>
  </si>
  <si>
    <t>ABI</t>
  </si>
  <si>
    <t>Abilene Tower</t>
  </si>
  <si>
    <t>SW</t>
  </si>
  <si>
    <t>Cohort 14</t>
  </si>
  <si>
    <t>Albuquerque</t>
  </si>
  <si>
    <t>ABQ</t>
  </si>
  <si>
    <t>Albuquerque Tower</t>
  </si>
  <si>
    <t>WP</t>
  </si>
  <si>
    <t>Cohort 16</t>
  </si>
  <si>
    <t>Tower</t>
  </si>
  <si>
    <t>ACK</t>
  </si>
  <si>
    <t>Nantucket Tower</t>
  </si>
  <si>
    <t>Cohort 5</t>
  </si>
  <si>
    <t>ACT</t>
  </si>
  <si>
    <t>Waco Tower</t>
  </si>
  <si>
    <t>Washington</t>
  </si>
  <si>
    <t>ACY</t>
  </si>
  <si>
    <t>Atlantic City Tower</t>
  </si>
  <si>
    <t>ADS</t>
  </si>
  <si>
    <t>Addison Tower</t>
  </si>
  <si>
    <t>Cohort 6</t>
  </si>
  <si>
    <t>ADW</t>
  </si>
  <si>
    <t>Andrews Tower</t>
  </si>
  <si>
    <t>AFW</t>
  </si>
  <si>
    <t>Alliance Tower</t>
  </si>
  <si>
    <t>Cleveland</t>
  </si>
  <si>
    <t>AGC</t>
  </si>
  <si>
    <t>Allegheny Tower</t>
  </si>
  <si>
    <t>GL</t>
  </si>
  <si>
    <t>AGS</t>
  </si>
  <si>
    <t>Augusta Tower</t>
  </si>
  <si>
    <t>ALB</t>
  </si>
  <si>
    <t>Albany Tower</t>
  </si>
  <si>
    <t>Minneapolis</t>
  </si>
  <si>
    <t>ALO</t>
  </si>
  <si>
    <t>Waterloo Tower</t>
  </si>
  <si>
    <t>Cohort 13</t>
  </si>
  <si>
    <t>AMA</t>
  </si>
  <si>
    <t>Amarillo Tower</t>
  </si>
  <si>
    <t>ANC</t>
  </si>
  <si>
    <t>Anchorage Tower</t>
  </si>
  <si>
    <t>Cohort 8</t>
  </si>
  <si>
    <t>Denver</t>
  </si>
  <si>
    <t>APA</t>
  </si>
  <si>
    <t>Centennial Tower</t>
  </si>
  <si>
    <t>Oakland</t>
  </si>
  <si>
    <t>APC</t>
  </si>
  <si>
    <t>Napa Tower</t>
  </si>
  <si>
    <t>ARB</t>
  </si>
  <si>
    <t>Ann Arbor Tower</t>
  </si>
  <si>
    <t>Chicago</t>
  </si>
  <si>
    <t>ARR</t>
  </si>
  <si>
    <t>Aurora Tower</t>
  </si>
  <si>
    <t>ASE</t>
  </si>
  <si>
    <t>Aspen TRACAB</t>
  </si>
  <si>
    <t>ATL</t>
  </si>
  <si>
    <t>Atlanta Tower</t>
  </si>
  <si>
    <t>Yes</t>
  </si>
  <si>
    <t>Cohort 12</t>
  </si>
  <si>
    <t>Houston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</si>
  <si>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</si>
  <si>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</si>
  <si>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</si>
  <si>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</si>
  <si>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</si>
  <si>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</si>
  <si>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</si>
  <si>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</si>
  <si>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</si>
  <si>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</si>
  <si>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</si>
  <si>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</si>
  <si>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Seattle</t>
  </si>
  <si>
    <t>BFI</t>
  </si>
  <si>
    <t>Boeing Tower</t>
  </si>
  <si>
    <t>Los Angeles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</si>
  <si>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</si>
  <si>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</si>
  <si>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</si>
  <si>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</si>
  <si>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</si>
  <si>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</si>
  <si>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</si>
  <si>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</si>
  <si>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Salt Lake</t>
  </si>
  <si>
    <t>BIL</t>
  </si>
  <si>
    <t>Billings Tower</t>
  </si>
  <si>
    <t>BIS</t>
  </si>
  <si>
    <t>Bismarck TRACAB</t>
  </si>
  <si>
    <t>BJC</t>
  </si>
  <si>
    <t>Broomfield Tower</t>
  </si>
  <si>
    <t>Memphis</t>
  </si>
  <si>
    <t>BNA</t>
  </si>
  <si>
    <t>Nashville Tower</t>
  </si>
  <si>
    <t>BOI</t>
  </si>
  <si>
    <t>Boise Tower</t>
  </si>
  <si>
    <t>BOS</t>
  </si>
  <si>
    <t>Boston Tower</t>
  </si>
  <si>
    <t>Cohort 10</t>
  </si>
  <si>
    <t>BPT</t>
  </si>
  <si>
    <t>Beaumont Tower</t>
  </si>
  <si>
    <t>Cohort 4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</si>
  <si>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</si>
  <si>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</si>
  <si>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</si>
  <si>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</si>
  <si>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</si>
  <si>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</si>
  <si>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</si>
  <si>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</si>
  <si>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Cohort 7</t>
  </si>
  <si>
    <t>BWI</t>
  </si>
  <si>
    <t>Baltimore Tower</t>
  </si>
  <si>
    <t>C90</t>
  </si>
  <si>
    <t>Chicago TRACON</t>
  </si>
  <si>
    <t>Jacksonville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</si>
  <si>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</si>
  <si>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</si>
  <si>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</si>
  <si>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</si>
  <si>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</si>
  <si>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</si>
  <si>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</si>
  <si>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</si>
  <si>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</si>
  <si>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</si>
  <si>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</si>
  <si>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</si>
  <si>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</si>
  <si>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</si>
  <si>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</si>
  <si>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</si>
  <si>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</si>
  <si>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</si>
  <si>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</si>
  <si>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</si>
  <si>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</si>
  <si>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</si>
  <si>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Indianapolis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</si>
  <si>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</si>
  <si>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</si>
  <si>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</si>
  <si>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</si>
  <si>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</si>
  <si>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</si>
  <si>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</si>
  <si>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</si>
  <si>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</si>
  <si>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</si>
  <si>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Kansas City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</si>
  <si>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</si>
  <si>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</si>
  <si>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</si>
  <si>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</si>
  <si>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</si>
  <si>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</si>
  <si>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</si>
  <si>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</si>
  <si>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</si>
  <si>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</si>
  <si>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</si>
  <si>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</si>
  <si>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</si>
  <si>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</si>
  <si>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</si>
  <si>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</si>
  <si>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</si>
  <si>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</si>
  <si>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</si>
  <si>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</si>
  <si>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</si>
  <si>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</si>
  <si>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</si>
  <si>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</si>
  <si>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Cohort 9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</si>
  <si>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</si>
  <si>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</si>
  <si>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</si>
  <si>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</si>
  <si>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</si>
  <si>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</si>
  <si>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</si>
  <si>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</si>
  <si>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</si>
  <si>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</si>
  <si>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</si>
  <si>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</si>
  <si>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</si>
  <si>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</si>
  <si>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</si>
  <si>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Houston Hooks Tower</t>
  </si>
  <si>
    <t>ELM</t>
  </si>
  <si>
    <t>Elmira TRACAB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</si>
  <si>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</si>
  <si>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</si>
  <si>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</si>
  <si>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</si>
  <si>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</si>
  <si>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</si>
  <si>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</si>
  <si>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</si>
  <si>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</si>
  <si>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</si>
  <si>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</si>
  <si>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</si>
  <si>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Cohort 11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</si>
  <si>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</si>
  <si>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</si>
  <si>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</si>
  <si>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</si>
  <si>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</si>
  <si>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</si>
  <si>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</si>
  <si>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</si>
  <si>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</si>
  <si>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</si>
  <si>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</si>
  <si>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</si>
  <si>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</si>
  <si>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</si>
  <si>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Miami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</si>
  <si>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</si>
  <si>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</si>
  <si>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</si>
  <si>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</si>
  <si>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</si>
  <si>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</si>
  <si>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</si>
  <si>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</si>
  <si>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</si>
  <si>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</si>
  <si>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</si>
  <si>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</si>
  <si>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</si>
  <si>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</si>
  <si>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</si>
  <si>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</si>
  <si>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</si>
  <si>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</si>
  <si>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</si>
  <si>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</si>
  <si>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</si>
  <si>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</si>
  <si>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</si>
  <si>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</si>
  <si>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</si>
  <si>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</si>
  <si>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</si>
  <si>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</si>
  <si>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</si>
  <si>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</si>
  <si>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</si>
  <si>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</si>
  <si>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</si>
  <si>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</si>
  <si>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Cohort</t>
  </si>
  <si>
    <t>GSO</t>
  </si>
  <si>
    <t>Greensboro Tower</t>
  </si>
  <si>
    <t>GSP</t>
  </si>
  <si>
    <t>Greer Tower</t>
  </si>
  <si>
    <t>GTF</t>
  </si>
  <si>
    <t>Great Falls Tower</t>
  </si>
  <si>
    <t>Hawaii/Guam</t>
  </si>
  <si>
    <t>Combined Control Facilities</t>
  </si>
  <si>
    <t>HCF</t>
  </si>
  <si>
    <t>Honolulu Control Facility</t>
  </si>
  <si>
    <t>ER</t>
  </si>
  <si>
    <t>Cohort 3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</si>
  <si>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</si>
  <si>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</si>
  <si>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</si>
  <si>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</si>
  <si>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</si>
  <si>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</si>
  <si>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</si>
  <si>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</si>
  <si>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</si>
  <si>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</si>
  <si>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</si>
  <si>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</si>
  <si>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</si>
  <si>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</si>
  <si>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</si>
  <si>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</si>
  <si>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</si>
  <si>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</si>
  <si>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</si>
  <si>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</si>
  <si>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</si>
  <si>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</si>
  <si>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</si>
  <si>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</si>
  <si>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</si>
  <si>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</si>
  <si>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</si>
  <si>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</si>
  <si>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</si>
  <si>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</si>
  <si>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</si>
  <si>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</si>
  <si>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</si>
  <si>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</si>
  <si>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TRACAB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</si>
  <si>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</si>
  <si>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</si>
  <si>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</si>
  <si>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</si>
  <si>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</si>
  <si>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</si>
  <si>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</si>
  <si>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</si>
  <si>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</si>
  <si>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</si>
  <si>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</si>
  <si>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</si>
  <si>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</si>
  <si>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</si>
  <si>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</si>
  <si>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</si>
  <si>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</si>
  <si>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</si>
  <si>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</si>
  <si>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</si>
  <si>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</si>
  <si>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</si>
  <si>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</si>
  <si>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</si>
  <si>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</si>
  <si>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</si>
  <si>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</si>
  <si>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</si>
  <si>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</si>
  <si>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</si>
  <si>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</si>
  <si>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</si>
  <si>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</si>
  <si>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</si>
  <si>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</si>
  <si>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</si>
  <si>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</si>
  <si>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</si>
  <si>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</si>
  <si>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</si>
  <si>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</si>
  <si>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</si>
  <si>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</si>
  <si>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</si>
  <si>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</si>
  <si>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</si>
  <si>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</si>
  <si>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</si>
  <si>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</si>
  <si>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</si>
  <si>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</si>
  <si>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</si>
  <si>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</si>
  <si>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</si>
  <si>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</si>
  <si>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</si>
  <si>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</si>
  <si>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</si>
  <si>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</si>
  <si>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</si>
  <si>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</si>
  <si>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</si>
  <si>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</si>
  <si>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</si>
  <si>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</si>
  <si>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</si>
  <si>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</si>
  <si>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</si>
  <si>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</si>
  <si>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</si>
  <si>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</si>
  <si>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</si>
  <si>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</si>
  <si>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</si>
  <si>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</si>
  <si>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</si>
  <si>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</si>
  <si>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</si>
  <si>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</si>
  <si>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</si>
  <si>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</si>
  <si>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</si>
  <si>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</si>
  <si>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</si>
  <si>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</si>
  <si>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</si>
  <si>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</si>
  <si>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</si>
  <si>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</si>
  <si>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</si>
  <si>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Moisant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</si>
  <si>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</si>
  <si>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</si>
  <si>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</si>
  <si>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</si>
  <si>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</si>
  <si>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</si>
  <si>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</si>
  <si>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Cohort 2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</si>
  <si>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</si>
  <si>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</si>
  <si>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</si>
  <si>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</si>
  <si>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</si>
  <si>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</si>
  <si>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</si>
  <si>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</si>
  <si>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</si>
  <si>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</si>
  <si>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</si>
  <si>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</si>
  <si>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</si>
  <si>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</si>
  <si>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</si>
  <si>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</si>
  <si>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</si>
  <si>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</si>
  <si>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</si>
  <si>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</si>
  <si>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</si>
  <si>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</si>
  <si>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</si>
  <si>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</si>
  <si>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</si>
  <si>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</si>
  <si>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Cohort 17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</si>
  <si>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</si>
  <si>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</si>
  <si>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</si>
  <si>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</si>
  <si>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</si>
  <si>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</si>
  <si>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</si>
  <si>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</si>
  <si>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</si>
  <si>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</si>
  <si>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</si>
  <si>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</si>
  <si>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</si>
  <si>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</si>
  <si>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</si>
  <si>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</si>
  <si>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</si>
  <si>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</si>
  <si>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</si>
  <si>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</si>
  <si>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</si>
  <si>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</si>
  <si>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</si>
  <si>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</si>
  <si>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</si>
  <si>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</si>
  <si>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</si>
  <si>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</si>
  <si>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</si>
  <si>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</si>
  <si>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</si>
  <si>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</si>
  <si>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</si>
  <si>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</si>
  <si>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</si>
  <si>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</si>
  <si>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</si>
  <si>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</si>
  <si>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</si>
  <si>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</si>
  <si>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</si>
  <si>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</si>
  <si>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</si>
  <si>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</si>
  <si>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</si>
  <si>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</si>
  <si>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</si>
  <si>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</si>
  <si>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</si>
  <si>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</si>
  <si>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</si>
  <si>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</si>
  <si>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</si>
  <si>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</si>
  <si>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</si>
  <si>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</si>
  <si>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</si>
  <si>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</si>
  <si>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</si>
  <si>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</si>
  <si>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</si>
  <si>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</si>
  <si>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</si>
  <si>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</si>
  <si>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</si>
  <si>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</si>
  <si>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</si>
  <si>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</si>
  <si>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</si>
  <si>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</si>
  <si>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</si>
  <si>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</si>
  <si>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</si>
  <si>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</si>
  <si>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</si>
  <si>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</si>
  <si>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</si>
  <si>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</si>
  <si>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</si>
  <si>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</si>
  <si>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</si>
  <si>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</si>
  <si>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</si>
  <si>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</si>
  <si>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</si>
  <si>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</si>
  <si>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</si>
  <si>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</si>
  <si>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</si>
  <si>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</si>
  <si>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</si>
  <si>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</si>
  <si>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</si>
  <si>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</si>
  <si>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</si>
  <si>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</si>
  <si>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</si>
  <si>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</si>
  <si>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</si>
  <si>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</si>
  <si>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</si>
  <si>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</si>
  <si>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</si>
  <si>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</si>
  <si>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</si>
  <si>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</si>
  <si>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</si>
  <si>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</si>
  <si>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</si>
  <si>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</si>
  <si>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</si>
  <si>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</si>
  <si>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</si>
  <si>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</si>
  <si>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</si>
  <si>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</si>
  <si>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</si>
  <si>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</si>
  <si>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</si>
  <si>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</si>
  <si>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</si>
  <si>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</si>
  <si>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</si>
  <si>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</si>
  <si>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</si>
  <si>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</si>
  <si>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</si>
  <si>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</si>
  <si>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</si>
  <si>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</si>
  <si>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</si>
  <si>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</si>
  <si>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</si>
  <si>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</si>
  <si>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</si>
  <si>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</si>
  <si>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</si>
  <si>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</si>
  <si>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</si>
  <si>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</si>
  <si>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</si>
  <si>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</si>
  <si>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</si>
  <si>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</si>
  <si>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</si>
  <si>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</si>
  <si>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</si>
  <si>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</si>
  <si>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</si>
  <si>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</si>
  <si>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</si>
  <si>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</si>
  <si>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</si>
  <si>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</si>
  <si>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</si>
  <si>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</si>
  <si>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</si>
  <si>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</si>
  <si>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</si>
  <si>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</si>
  <si>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</si>
  <si>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</si>
  <si>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</si>
  <si>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</si>
  <si>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</si>
  <si>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</si>
  <si>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</si>
  <si>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</si>
  <si>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</si>
  <si>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</si>
  <si>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</si>
  <si>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</si>
  <si>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</si>
  <si>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</si>
  <si>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</si>
  <si>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</si>
  <si>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Enroute Centers</t>
  </si>
  <si>
    <t>ZAB</t>
  </si>
  <si>
    <t>Albuquerque ARTCC</t>
  </si>
  <si>
    <t>Cohort 1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</si>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</sst>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"/>
    <numFmt numFmtId="165" formatCode="#"/>
    <numFmt numFmtId="166" formatCode="0.00"/>
    <numFmt numFmtId="166" formatCode="0.00"/>
    <numFmt numFmtId="164" formatCode="0.0%"/>
    <numFmt numFmtId="167" formatCode="0.0"/>
  </numFmts>
  <fonts count="5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2" fillId="0" borderId="1" xfId="0" applyNumberFormat="1" applyFont="1" applyBorder="1"/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166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167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20"/>
  <sheetViews>
    <sheetView tabSelected="1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10.7109375" customWidth="1"/>
    <col min="2" max="2" width="10.7109375" customWidth="1"/>
    <col min="3" max="3" width="20.7109375" customWidth="1"/>
    <col min="4" max="4" width="10.7109375" customWidth="1"/>
    <col min="5" max="5" width="10.7109375" customWidth="1"/>
    <col min="6" max="6" width="20.7109375" customWidth="1"/>
    <col min="7" max="7" width="10.7109375" customWidth="1"/>
    <col min="8" max="8" width="10.7109375" customWidth="1"/>
    <col min="9" max="9" width="10.7109375" customWidth="1"/>
    <col min="10" max="10" width="10.7109375" customWidth="1"/>
    <col min="11" max="11" width="10.7109375" customWidth="1"/>
    <col min="12" max="12" width="10.7109375" customWidth="1"/>
    <col min="13" max="13" width="10.7109375" customWidth="1"/>
    <col min="14" max="14" width="10.7109375" customWidth="1"/>
    <col min="15" max="15" width="10.7109375" customWidth="1"/>
    <col min="16" max="16" width="10.7109375" customWidth="1"/>
    <col min="17" max="17" width="10.7109375" customWidth="1"/>
    <col min="18" max="18" width="10.7109375" customWidth="1"/>
    <col min="19" max="19" width="10.7109375" customWidth="1"/>
    <col min="20" max="20" width="10.7109375" customWidth="1"/>
    <col min="21" max="21" width="10.7109375" customWidth="1"/>
    <col min="22" max="22" width="10.7109375" customWidth="1"/>
    <col min="23" max="23" width="10.7109375" customWidth="1"/>
    <col min="24" max="24" width="10.7109375" customWidth="1"/>
    <col min="25" max="25" width="10.7109375" customWidth="1"/>
    <col min="26" max="26" width="10.7109375" customWidth="1"/>
    <col min="27" max="27" width="10.7109375" customWidth="1"/>
    <col min="28" max="28" width="10.7109375" customWidth="1"/>
    <col min="29" max="29" width="10.7109375" customWidth="1"/>
    <col min="30" max="30" width="10.7109375" customWidth="1"/>
    <col min="31" max="31" width="10.7109375" customWidth="1"/>
    <col min="32" max="32" width="10.7109375" customWidth="1"/>
    <col min="33" max="33" width="10.7109375" hidden="1" customWidth="1"/>
    <col min="34" max="34" width="10.7109375" hidden="1" customWidth="1"/>
    <col min="35" max="35" width="10.7109375" hidden="1" customWidth="1"/>
    <col min="36" max="36" width="10.7109375" hidden="1" customWidth="1"/>
    <col min="37" max="37" width="10.7109375" hidden="1" customWidth="1"/>
    <col min="38" max="38" width="10.7109375" hidden="1" customWidth="1"/>
    <col min="39" max="39" width="10.7109375" hidden="1" customWidth="1"/>
    <col min="40" max="40" width="10.7109375" hidden="1" customWidth="1"/>
    <col min="41" max="41" width="10.7109375" hidden="1" customWidth="1"/>
    <col min="42" max="42" width="10.7109375" hidden="1" customWidth="1"/>
    <col min="43" max="43" width="10.7109375" hidden="1" customWidth="1"/>
    <col min="44" max="44" width="10.7109375" hidden="1" customWidth="1"/>
    <col min="45" max="45" width="10.7109375" hidden="1" customWidth="1"/>
    <col min="46" max="46" width="10.7109375" hidden="1" customWidth="1"/>
    <col min="47" max="47" width="10.7109375" hidden="1" customWidth="1"/>
    <col min="48" max="48" width="10.7109375" hidden="1" customWidth="1"/>
    <col min="49" max="49" width="10.7109375" hidden="1" customWidth="1"/>
    <col min="50" max="50" width="10.7109375" hidden="1" customWidth="1"/>
    <col min="51" max="51" width="10.7109375" hidden="1" customWidth="1"/>
    <col min="52" max="52" width="10.7109375" hidden="1" customWidth="1"/>
    <col min="53" max="53" width="10.7109375" hidden="1" customWidth="1"/>
    <col min="54" max="54" width="10.7109375" hidden="1" customWidth="1"/>
    <col min="55" max="55" width="10.7109375" hidden="1" customWidth="1"/>
  </cols>
  <sheetData>
    <row r="1" spans="1:55" hidden="1">
      <c r="A1" s="2">
        <f>K6/G6</f>
        <v>0</v>
      </c>
      <c r="B1" s="2">
        <f>(K6+R6+V6-W6-X6-Y6-Z6)/G6</f>
        <v>0</v>
      </c>
    </row>
    <row r="2" spans="1:55" hidden="1"/>
    <row r="3" spans="1:55" hidden="1"/>
    <row r="4" spans="1:55" hidden="1"/>
    <row r="5" spans="1:55" hidden="1"/>
    <row r="6" spans="1:55">
      <c r="A6" s="3" t="s">
        <v>0</v>
      </c>
      <c r="B6" s="3"/>
      <c r="C6" s="3"/>
      <c r="D6" s="3"/>
      <c r="E6" s="3"/>
      <c r="F6" s="4" t="s">
        <v>1</v>
      </c>
      <c r="G6" s="3">
        <f>SUM(g8:g321)</f>
        <v>0</v>
      </c>
      <c r="H6" s="3">
        <f>SUM(h8:h321)</f>
        <v>0</v>
      </c>
      <c r="I6" s="3">
        <f>SUM(i8:i321)</f>
        <v>0</v>
      </c>
      <c r="J6" s="3">
        <f>SUM(J8:J321)</f>
        <v>0</v>
      </c>
      <c r="K6" s="3">
        <f>SUM(K8:K321)</f>
        <v>0</v>
      </c>
      <c r="L6" s="2">
        <f>K6/G6</f>
        <v>0</v>
      </c>
      <c r="M6" s="5">
        <f>AVERAGE(M8:M321)</f>
        <v>0</v>
      </c>
      <c r="N6" s="3">
        <f>SUM(N8:N321)</f>
        <v>0</v>
      </c>
      <c r="O6" s="3">
        <f>SUM(O8:O321)</f>
        <v>0</v>
      </c>
      <c r="P6" s="3">
        <f>SUM(P8:P321)</f>
        <v>0</v>
      </c>
      <c r="Q6" s="2">
        <f>AVERAGE(Q8:Q321)</f>
        <v>0</v>
      </c>
      <c r="R6" s="3">
        <f>SUM(R8:R321)</f>
        <v>0</v>
      </c>
      <c r="S6" s="3">
        <f>SUM(S8:S321)</f>
        <v>0</v>
      </c>
      <c r="T6" s="3">
        <f>SUM(T8:T321)</f>
        <v>0</v>
      </c>
      <c r="U6" s="3">
        <f>SUM(U8:U321)</f>
        <v>0</v>
      </c>
      <c r="V6" s="3">
        <f>SUM(V8:V321)</f>
        <v>0</v>
      </c>
      <c r="W6" s="3">
        <f>SUM(W8:W321)</f>
        <v>0</v>
      </c>
      <c r="X6" s="3">
        <f>SUM(X8:X321)</f>
        <v>0</v>
      </c>
      <c r="Y6" s="3">
        <f>SUM(Y8:Y321)</f>
        <v>0</v>
      </c>
      <c r="Z6" s="3">
        <f>SUM(Z8:Z321)</f>
        <v>0</v>
      </c>
      <c r="AA6" s="2">
        <f>(K6+R6+V6-W6-X6-Y6-Z6)/G6</f>
        <v>0</v>
      </c>
      <c r="AB6" s="3">
        <f>SUM(AB8:AB321)</f>
        <v>0</v>
      </c>
      <c r="AC6" s="3">
        <f>SUM(AC8:AC321)</f>
        <v>0</v>
      </c>
      <c r="AE6" s="3">
        <f>SUM(AE8:AE321)</f>
        <v>0</v>
      </c>
      <c r="AG6" s="3">
        <f>SUM(AG8:AG321)</f>
        <v>0</v>
      </c>
      <c r="AH6" s="3">
        <f>SUM(AH8:AH321)</f>
        <v>0</v>
      </c>
      <c r="AI6" s="3">
        <f>SUM(AI8:AI321)</f>
        <v>0</v>
      </c>
      <c r="AJ6" s="3">
        <f>SUM(AJ8:AJ321)</f>
        <v>0</v>
      </c>
      <c r="AK6" s="3">
        <f>SUM(AK8:AK321)</f>
        <v>0</v>
      </c>
      <c r="AL6" s="3">
        <f>SUM(AL8:AL321)</f>
        <v>0</v>
      </c>
      <c r="AM6" s="3">
        <f>SUM(AM8:AM321)</f>
        <v>0</v>
      </c>
      <c r="AN6" s="3">
        <f>SUM(AN8:AN321)</f>
        <v>0</v>
      </c>
      <c r="AO6" s="3">
        <f>SUM(AO8:AO321)</f>
        <v>0</v>
      </c>
      <c r="AP6" s="3">
        <f>SUM(AP8:AP321)</f>
        <v>0</v>
      </c>
      <c r="AQ6" s="3">
        <f>SUM(AQ8:AQ321)</f>
        <v>0</v>
      </c>
    </row>
    <row r="7" spans="1:55" ht="78" customHeight="1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8" t="s">
        <v>10</v>
      </c>
      <c r="J7" s="8" t="s">
        <v>11</v>
      </c>
      <c r="K7" s="9" t="s">
        <v>12</v>
      </c>
      <c r="L7" s="10" t="s">
        <v>13</v>
      </c>
      <c r="M7" s="6" t="s">
        <v>14</v>
      </c>
      <c r="N7" s="9" t="s">
        <v>15</v>
      </c>
      <c r="O7" s="9" t="s">
        <v>16</v>
      </c>
      <c r="P7" s="7" t="s">
        <v>17</v>
      </c>
      <c r="Q7" s="6" t="s">
        <v>18</v>
      </c>
      <c r="R7" s="9" t="s">
        <v>19</v>
      </c>
      <c r="S7" s="7" t="s">
        <v>20</v>
      </c>
      <c r="T7" s="7" t="s">
        <v>21</v>
      </c>
      <c r="U7" s="7" t="s">
        <v>22</v>
      </c>
      <c r="V7" s="9" t="s">
        <v>23</v>
      </c>
      <c r="W7" s="11" t="s">
        <v>24</v>
      </c>
      <c r="X7" s="11" t="s">
        <v>25</v>
      </c>
      <c r="Y7" s="11" t="s">
        <v>26</v>
      </c>
      <c r="Z7" s="11" t="s">
        <v>27</v>
      </c>
      <c r="AA7" s="12" t="s">
        <v>28</v>
      </c>
      <c r="AB7" s="12" t="s">
        <v>29</v>
      </c>
      <c r="AC7" s="12" t="s">
        <v>30</v>
      </c>
      <c r="AD7" s="13" t="s">
        <v>31</v>
      </c>
      <c r="AE7" s="6" t="s">
        <v>32</v>
      </c>
      <c r="AF7" s="14" t="s">
        <v>33</v>
      </c>
      <c r="AG7" s="7" t="s">
        <v>34</v>
      </c>
      <c r="AH7" s="7" t="s">
        <v>35</v>
      </c>
      <c r="AI7" s="7" t="s">
        <v>36</v>
      </c>
      <c r="AJ7" s="7" t="s">
        <v>37</v>
      </c>
      <c r="AK7" s="7" t="s">
        <v>38</v>
      </c>
      <c r="AL7" s="7" t="s">
        <v>39</v>
      </c>
      <c r="AM7" s="7" t="s">
        <v>40</v>
      </c>
      <c r="AN7" s="7" t="s">
        <v>41</v>
      </c>
      <c r="AO7" s="7" t="s">
        <v>42</v>
      </c>
      <c r="AP7" s="7" t="s">
        <v>43</v>
      </c>
      <c r="AQ7" s="7" t="s">
        <v>44</v>
      </c>
      <c r="AR7" s="6" t="s">
        <v>45</v>
      </c>
      <c r="AS7" s="9" t="s">
        <v>46</v>
      </c>
      <c r="AT7" s="9" t="s">
        <v>47</v>
      </c>
      <c r="AU7" s="6" t="s">
        <v>48</v>
      </c>
      <c r="AV7" s="6" t="s">
        <v>49</v>
      </c>
      <c r="AW7" s="6" t="s">
        <v>50</v>
      </c>
      <c r="AX7" s="6" t="s">
        <v>51</v>
      </c>
      <c r="AY7" s="6" t="s">
        <v>52</v>
      </c>
      <c r="AZ7" s="6" t="s">
        <v>53</v>
      </c>
      <c r="BA7" s="6" t="s">
        <v>54</v>
      </c>
      <c r="BB7" s="6" t="s">
        <v>55</v>
      </c>
      <c r="BC7" s="6" t="s">
        <v>56</v>
      </c>
    </row>
    <row r="8" spans="1:55">
      <c r="A8" s="15" t="s">
        <v>57</v>
      </c>
      <c r="B8" s="15" t="s">
        <v>58</v>
      </c>
      <c r="C8" s="16" t="s">
        <v>59</v>
      </c>
      <c r="D8" s="17">
        <v>9</v>
      </c>
      <c r="E8" s="17" t="s">
        <v>60</v>
      </c>
      <c r="F8" s="15" t="s">
        <v>61</v>
      </c>
      <c r="G8" s="15">
        <v>24</v>
      </c>
      <c r="H8" s="15">
        <v>17</v>
      </c>
      <c r="I8" s="15">
        <v>0</v>
      </c>
      <c r="J8" s="15">
        <v>0</v>
      </c>
      <c r="K8" s="15">
        <f>H8-I8-J8</f>
        <v>0</v>
      </c>
      <c r="L8" s="18">
        <f>K8/G8</f>
        <v>0</v>
      </c>
      <c r="M8" s="16">
        <v>1.24</v>
      </c>
      <c r="N8" s="15">
        <v>1</v>
      </c>
      <c r="O8" s="15">
        <v>0</v>
      </c>
      <c r="P8" s="15">
        <f>N8-O8</f>
        <v>0</v>
      </c>
      <c r="Q8" s="18">
        <v>0.8222</v>
      </c>
      <c r="R8" s="19">
        <f>P8*Q8</f>
        <v>0</v>
      </c>
      <c r="S8" s="15">
        <v>0</v>
      </c>
      <c r="T8" s="15">
        <v>1</v>
      </c>
      <c r="U8" s="15">
        <v>0</v>
      </c>
      <c r="V8" s="19">
        <f>(((S8+T8)*Q8))+U8</f>
        <v>0</v>
      </c>
      <c r="W8" s="15">
        <v>0</v>
      </c>
      <c r="X8" s="15">
        <v>0</v>
      </c>
      <c r="Y8" s="15">
        <v>0</v>
      </c>
      <c r="Z8" s="19">
        <v>0.8082981</v>
      </c>
      <c r="AA8" s="18">
        <f>(K8+R8+V8-W8-X8-Y8-Z8)/G8</f>
        <v>0</v>
      </c>
      <c r="AB8" s="15">
        <f>IF((((G8*$AA$6)-K8-R8-V8+W8+X8+Y8+Z8)/Q8)&gt;0,ROUNDUP((((G8*$AA$6)-K8-R8-V8+W8+X8+Y8+Z8)/Q8),0),0)</f>
        <v>0</v>
      </c>
      <c r="AC8" s="15">
        <f>IF(((G8-K8-R8-V8+W8+X8+Y8+Z8)/Q8)&gt;0,ROUNDUP(((G8-K8-R8-V8+W8+X8+Y8+Z8)/Q8),0),0)</f>
        <v>0</v>
      </c>
      <c r="AD8" s="16">
        <f>IF((AND(L8&gt;0.9,AA8&gt;0.9)),"Category 1",IF((AND(L8&gt;0.85,AA8&gt;0.85)),"Category 2","None"))</f>
        <v>0</v>
      </c>
      <c r="AE8" s="15">
        <f>ROUNDUP(IF(OR(L8&lt;=0.85,(AA8&lt;=0.85)),0,IF((L8&lt;AA8),(K8-(G8*0.85)),((AA8*G8)-(G8*0.85)))),0)</f>
        <v>0</v>
      </c>
      <c r="AF8" s="18">
        <f>P8/(K8+P8)</f>
        <v>0</v>
      </c>
      <c r="AG8" s="15">
        <v>0</v>
      </c>
      <c r="AH8" s="15">
        <v>1</v>
      </c>
      <c r="AI8" s="15">
        <v>0</v>
      </c>
      <c r="AJ8" s="15">
        <v>0</v>
      </c>
      <c r="AK8" s="15">
        <v>0</v>
      </c>
      <c r="AL8" s="15">
        <f>SUM(AG8:AK8)</f>
        <v>0</v>
      </c>
      <c r="AM8" s="15">
        <v>0</v>
      </c>
      <c r="AN8" s="15">
        <v>0</v>
      </c>
      <c r="AO8" s="15">
        <v>0</v>
      </c>
      <c r="AP8" s="15">
        <v>0</v>
      </c>
      <c r="AQ8" s="15">
        <f>SUM(AM8:AP8)</f>
        <v>0</v>
      </c>
      <c r="AR8" s="15" t="s">
        <v>62</v>
      </c>
      <c r="AS8" s="15" t="s">
        <v>63</v>
      </c>
      <c r="AT8" s="15" t="s">
        <v>64</v>
      </c>
      <c r="AU8" s="15">
        <v>2</v>
      </c>
      <c r="AV8" s="15">
        <v>1.52</v>
      </c>
      <c r="AW8" s="15">
        <v>1.05</v>
      </c>
      <c r="AX8" s="15">
        <v>1.72</v>
      </c>
      <c r="AY8" s="18">
        <v>0.7143</v>
      </c>
      <c r="AZ8" s="18">
        <v>0.9167</v>
      </c>
      <c r="BA8" s="18">
        <v>0.813</v>
      </c>
      <c r="BB8" s="15" t="s">
        <v>65</v>
      </c>
      <c r="BC8" s="15" t="s">
        <v>66</v>
      </c>
    </row>
    <row r="9" spans="1:55">
      <c r="A9" s="15" t="s">
        <v>67</v>
      </c>
      <c r="B9" s="15" t="s">
        <v>68</v>
      </c>
      <c r="C9" s="16" t="s">
        <v>59</v>
      </c>
      <c r="D9" s="17">
        <v>12</v>
      </c>
      <c r="E9" s="17" t="s">
        <v>69</v>
      </c>
      <c r="F9" s="15" t="s">
        <v>70</v>
      </c>
      <c r="G9" s="15">
        <v>102</v>
      </c>
      <c r="H9" s="15">
        <v>77</v>
      </c>
      <c r="I9" s="15">
        <v>1</v>
      </c>
      <c r="J9" s="15">
        <v>0</v>
      </c>
      <c r="K9" s="15">
        <f>H9-I9-J9</f>
        <v>0</v>
      </c>
      <c r="L9" s="18">
        <f>K9/G9</f>
        <v>0</v>
      </c>
      <c r="M9" s="16">
        <v>1.51</v>
      </c>
      <c r="N9" s="15">
        <v>24</v>
      </c>
      <c r="O9" s="15">
        <v>0</v>
      </c>
      <c r="P9" s="15">
        <f>N9-O9</f>
        <v>0</v>
      </c>
      <c r="Q9" s="18">
        <v>0.4294</v>
      </c>
      <c r="R9" s="19">
        <f>P9*Q9</f>
        <v>0</v>
      </c>
      <c r="S9" s="15">
        <v>6</v>
      </c>
      <c r="T9" s="15">
        <v>8</v>
      </c>
      <c r="U9" s="15">
        <v>1</v>
      </c>
      <c r="V9" s="19">
        <f>(((S9+T9)*Q9))+U9</f>
        <v>0</v>
      </c>
      <c r="W9" s="15">
        <v>0</v>
      </c>
      <c r="X9" s="15">
        <v>0</v>
      </c>
      <c r="Y9" s="15">
        <v>0</v>
      </c>
      <c r="Z9" s="19">
        <v>6.9244778</v>
      </c>
      <c r="AA9" s="18">
        <f>(K9+R9+V9-W9-X9-Y9-Z9)/G9</f>
        <v>0</v>
      </c>
      <c r="AB9" s="15">
        <f>IF((((G9*$AA$6)-K9-R9-V9+W9+X9+Y9+Z9)/Q9)&gt;0,ROUNDUP((((G9*$AA$6)-K9-R9-V9+W9+X9+Y9+Z9)/Q9),0),0)</f>
        <v>0</v>
      </c>
      <c r="AC9" s="15">
        <f>IF(((G9-K9-R9-V9+W9+X9+Y9+Z9)/Q9)&gt;0,ROUNDUP(((G9-K9-R9-V9+W9+X9+Y9+Z9)/Q9),0),0)</f>
        <v>0</v>
      </c>
      <c r="AD9" s="16">
        <f>IF((AND(L9&gt;0.9,AA9&gt;0.9)),"Category 1",IF((AND(L9&gt;0.85,AA9&gt;0.85)),"Category 2","None"))</f>
        <v>0</v>
      </c>
      <c r="AE9" s="15">
        <f>ROUNDUP(IF(OR(L9&lt;=0.85,(AA9&lt;=0.85)),0,IF((L9&lt;AA9),(K9-(G9*0.85)),((AA9*G9)-(G9*0.85)))),0)</f>
        <v>0</v>
      </c>
      <c r="AF9" s="18">
        <f>P9/(K9+P9)</f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f>SUM(AG9:AK9)</f>
        <v>0</v>
      </c>
      <c r="AM9" s="15">
        <v>15</v>
      </c>
      <c r="AN9" s="15">
        <v>2</v>
      </c>
      <c r="AO9" s="15">
        <v>7</v>
      </c>
      <c r="AP9" s="15">
        <v>0</v>
      </c>
      <c r="AQ9" s="15">
        <f>SUM(AM9:AP9)</f>
        <v>0</v>
      </c>
      <c r="AR9" s="15" t="s">
        <v>62</v>
      </c>
      <c r="AS9" s="15" t="s">
        <v>71</v>
      </c>
      <c r="AT9" s="15" t="s">
        <v>64</v>
      </c>
      <c r="AU9" s="15">
        <v>2</v>
      </c>
      <c r="AV9" s="15">
        <v>1.83</v>
      </c>
      <c r="AW9" s="15">
        <v>1.47</v>
      </c>
      <c r="AX9" s="15">
        <v>1.78</v>
      </c>
      <c r="AY9" s="18">
        <v>0.3913</v>
      </c>
      <c r="AZ9" s="18">
        <v>0.4351</v>
      </c>
      <c r="BA9" s="18">
        <v>0.6074</v>
      </c>
      <c r="BB9" s="15" t="s">
        <v>72</v>
      </c>
      <c r="BC9" s="15" t="s">
        <v>66</v>
      </c>
    </row>
    <row r="10" spans="1:55">
      <c r="A10" s="15" t="s">
        <v>67</v>
      </c>
      <c r="B10" s="15" t="s">
        <v>73</v>
      </c>
      <c r="C10" s="16" t="s">
        <v>59</v>
      </c>
      <c r="D10" s="17">
        <v>11</v>
      </c>
      <c r="E10" s="17" t="s">
        <v>74</v>
      </c>
      <c r="F10" s="15" t="s">
        <v>75</v>
      </c>
      <c r="G10" s="15">
        <v>77</v>
      </c>
      <c r="H10" s="15">
        <v>53</v>
      </c>
      <c r="I10" s="15">
        <v>0</v>
      </c>
      <c r="J10" s="15">
        <v>1</v>
      </c>
      <c r="K10" s="15">
        <f>H10-I10-J10</f>
        <v>0</v>
      </c>
      <c r="L10" s="18">
        <f>K10/G10</f>
        <v>0</v>
      </c>
      <c r="M10" s="16">
        <v>1.55</v>
      </c>
      <c r="N10" s="15">
        <v>12</v>
      </c>
      <c r="O10" s="15">
        <v>0</v>
      </c>
      <c r="P10" s="15">
        <f>N10-O10</f>
        <v>0</v>
      </c>
      <c r="Q10" s="18">
        <v>0.75</v>
      </c>
      <c r="R10" s="19">
        <f>P10*Q10</f>
        <v>0</v>
      </c>
      <c r="S10" s="15">
        <v>5</v>
      </c>
      <c r="T10" s="15">
        <v>0</v>
      </c>
      <c r="U10" s="15">
        <v>0</v>
      </c>
      <c r="V10" s="19">
        <f>(((S10+T10)*Q10))+U10</f>
        <v>0</v>
      </c>
      <c r="W10" s="15">
        <v>0</v>
      </c>
      <c r="X10" s="15">
        <v>0</v>
      </c>
      <c r="Y10" s="15">
        <v>0</v>
      </c>
      <c r="Z10" s="19">
        <v>7.8426424</v>
      </c>
      <c r="AA10" s="18">
        <f>(K10+R10+V10-W10-X10-Y10-Z10)/G10</f>
        <v>0</v>
      </c>
      <c r="AB10" s="15">
        <f>IF((((G10*$AA$6)-K10-R10-V10+W10+X10+Y10+Z10)/Q10)&gt;0,ROUNDUP((((G10*$AA$6)-K10-R10-V10+W10+X10+Y10+Z10)/Q10),0),0)</f>
        <v>0</v>
      </c>
      <c r="AC10" s="15">
        <f>IF(((G10-K10-R10-V10+W10+X10+Y10+Z10)/Q10)&gt;0,ROUNDUP(((G10-K10-R10-V10+W10+X10+Y10+Z10)/Q10),0),0)</f>
        <v>0</v>
      </c>
      <c r="AD10" s="16">
        <f>IF((AND(L10&gt;0.9,AA10&gt;0.9)),"Category 1",IF((AND(L10&gt;0.85,AA10&gt;0.85)),"Category 2","None"))</f>
        <v>0</v>
      </c>
      <c r="AE10" s="15">
        <f>ROUNDUP(IF(OR(L10&lt;=0.85,(AA10&lt;=0.85)),0,IF((L10&lt;AA10),(K10-(G10*0.85)),((AA10*G10)-(G10*0.85)))),0)</f>
        <v>0</v>
      </c>
      <c r="AF10" s="18">
        <f>P10/(K10+P10)</f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f>SUM(AG10:AK10)</f>
        <v>0</v>
      </c>
      <c r="AM10" s="15">
        <v>8</v>
      </c>
      <c r="AN10" s="15">
        <v>2</v>
      </c>
      <c r="AO10" s="15">
        <v>1</v>
      </c>
      <c r="AP10" s="15">
        <v>1</v>
      </c>
      <c r="AQ10" s="15">
        <f>SUM(AM10:AP10)</f>
        <v>0</v>
      </c>
      <c r="AR10" s="15" t="s">
        <v>62</v>
      </c>
      <c r="AS10" s="15" t="s">
        <v>76</v>
      </c>
      <c r="AT10" s="15" t="s">
        <v>64</v>
      </c>
      <c r="AU10" s="15">
        <v>2</v>
      </c>
      <c r="AV10" s="15">
        <v>1.82</v>
      </c>
      <c r="AW10" s="15">
        <v>1.55</v>
      </c>
      <c r="AX10" s="15">
        <v>1.72</v>
      </c>
      <c r="AY10" s="18">
        <v>0.7815</v>
      </c>
      <c r="AZ10" s="18">
        <v>0.75</v>
      </c>
      <c r="BA10" s="18">
        <v>0.813</v>
      </c>
      <c r="BB10" s="15" t="s">
        <v>65</v>
      </c>
      <c r="BC10" s="15" t="s">
        <v>66</v>
      </c>
    </row>
    <row r="11" spans="1:55">
      <c r="A11" s="15" t="s">
        <v>67</v>
      </c>
      <c r="B11" s="15" t="s">
        <v>77</v>
      </c>
      <c r="C11" s="16" t="s">
        <v>78</v>
      </c>
      <c r="D11" s="17">
        <v>7</v>
      </c>
      <c r="E11" s="17" t="s">
        <v>79</v>
      </c>
      <c r="F11" s="15" t="s">
        <v>80</v>
      </c>
      <c r="G11" s="15">
        <v>30</v>
      </c>
      <c r="H11" s="15">
        <v>24</v>
      </c>
      <c r="I11" s="15">
        <v>1</v>
      </c>
      <c r="J11" s="15">
        <v>1</v>
      </c>
      <c r="K11" s="15">
        <f>H11-I11-J11</f>
        <v>0</v>
      </c>
      <c r="L11" s="18">
        <f>K11/G11</f>
        <v>0</v>
      </c>
      <c r="M11" s="16">
        <v>2.19</v>
      </c>
      <c r="N11" s="15">
        <v>11</v>
      </c>
      <c r="O11" s="15">
        <v>0</v>
      </c>
      <c r="P11" s="15">
        <f>N11-O11</f>
        <v>0</v>
      </c>
      <c r="Q11" s="18">
        <v>0.8261</v>
      </c>
      <c r="R11" s="19">
        <f>P11*Q11</f>
        <v>0</v>
      </c>
      <c r="S11" s="15">
        <v>0</v>
      </c>
      <c r="T11" s="15">
        <v>0</v>
      </c>
      <c r="U11" s="15">
        <v>0</v>
      </c>
      <c r="V11" s="19">
        <f>(((S11+T11)*Q11))+U11</f>
        <v>0</v>
      </c>
      <c r="W11" s="15">
        <v>0</v>
      </c>
      <c r="X11" s="15">
        <v>0</v>
      </c>
      <c r="Y11" s="15">
        <v>0</v>
      </c>
      <c r="Z11" s="19">
        <v>1.9267966</v>
      </c>
      <c r="AA11" s="18">
        <f>(K11+R11+V11-W11-X11-Y11-Z11)/G11</f>
        <v>0</v>
      </c>
      <c r="AB11" s="15">
        <f>IF((((G11*$AA$6)-K11-R11-V11+W11+X11+Y11+Z11)/Q11)&gt;0,ROUNDUP((((G11*$AA$6)-K11-R11-V11+W11+X11+Y11+Z11)/Q11),0),0)</f>
        <v>0</v>
      </c>
      <c r="AC11" s="15">
        <f>IF(((G11-K11-R11-V11+W11+X11+Y11+Z11)/Q11)&gt;0,ROUNDUP(((G11-K11-R11-V11+W11+X11+Y11+Z11)/Q11),0),0)</f>
        <v>0</v>
      </c>
      <c r="AD11" s="16">
        <f>IF((AND(L11&gt;0.9,AA11&gt;0.9)),"Category 1",IF((AND(L11&gt;0.85,AA11&gt;0.85)),"Category 2","None"))</f>
        <v>0</v>
      </c>
      <c r="AE11" s="15">
        <f>ROUNDUP(IF(OR(L11&lt;=0.85,(AA11&lt;=0.85)),0,IF((L11&lt;AA11),(K11-(G11*0.85)),((AA11*G11)-(G11*0.85)))),0)</f>
        <v>0</v>
      </c>
      <c r="AF11" s="18">
        <f>P11/(K11+P11)</f>
        <v>0</v>
      </c>
      <c r="AG11" s="15">
        <v>0</v>
      </c>
      <c r="AH11" s="15">
        <v>3</v>
      </c>
      <c r="AI11" s="15">
        <v>0</v>
      </c>
      <c r="AJ11" s="15">
        <v>4</v>
      </c>
      <c r="AK11" s="15">
        <v>1</v>
      </c>
      <c r="AL11" s="15">
        <f>SUM(AG11:AK11)</f>
        <v>0</v>
      </c>
      <c r="AM11" s="15">
        <v>1</v>
      </c>
      <c r="AN11" s="15">
        <v>0</v>
      </c>
      <c r="AO11" s="15">
        <v>2</v>
      </c>
      <c r="AP11" s="15">
        <v>0</v>
      </c>
      <c r="AQ11" s="15">
        <f>SUM(AM11:AP11)</f>
        <v>0</v>
      </c>
      <c r="AR11" s="15" t="s">
        <v>62</v>
      </c>
      <c r="AS11" s="15" t="s">
        <v>81</v>
      </c>
      <c r="AT11" s="15" t="s">
        <v>64</v>
      </c>
      <c r="AU11" s="15">
        <v>3</v>
      </c>
      <c r="AV11" s="15">
        <v>2.4</v>
      </c>
      <c r="AW11" s="15">
        <v>1.88</v>
      </c>
      <c r="AX11" s="15">
        <v>1.69</v>
      </c>
      <c r="AY11" s="18">
        <v>0.92</v>
      </c>
      <c r="AZ11" s="18">
        <v>0.7143</v>
      </c>
      <c r="BA11" s="18">
        <v>0.785</v>
      </c>
      <c r="BB11" s="15" t="s">
        <v>82</v>
      </c>
      <c r="BC11" s="15" t="s">
        <v>66</v>
      </c>
    </row>
    <row r="12" spans="1:55">
      <c r="A12" s="15" t="s">
        <v>83</v>
      </c>
      <c r="B12" s="15" t="s">
        <v>84</v>
      </c>
      <c r="C12" s="16" t="s">
        <v>78</v>
      </c>
      <c r="D12" s="17">
        <v>6</v>
      </c>
      <c r="E12" s="17" t="s">
        <v>85</v>
      </c>
      <c r="F12" s="15" t="s">
        <v>86</v>
      </c>
      <c r="G12" s="15">
        <v>20</v>
      </c>
      <c r="H12" s="15">
        <v>18</v>
      </c>
      <c r="I12" s="15">
        <v>0</v>
      </c>
      <c r="J12" s="15">
        <v>1</v>
      </c>
      <c r="K12" s="15">
        <f>H12-I12-J12</f>
        <v>0</v>
      </c>
      <c r="L12" s="18">
        <f>K12/G12</f>
        <v>0</v>
      </c>
      <c r="M12" s="16">
        <v>1.73</v>
      </c>
      <c r="N12" s="15">
        <v>5</v>
      </c>
      <c r="O12" s="15">
        <v>0</v>
      </c>
      <c r="P12" s="15">
        <f>N12-O12</f>
        <v>0</v>
      </c>
      <c r="Q12" s="18">
        <v>0.814</v>
      </c>
      <c r="R12" s="19">
        <f>P12*Q12</f>
        <v>0</v>
      </c>
      <c r="S12" s="15">
        <v>0</v>
      </c>
      <c r="T12" s="15">
        <v>0</v>
      </c>
      <c r="U12" s="15">
        <v>0</v>
      </c>
      <c r="V12" s="19">
        <f>(((S12+T12)*Q12))+U12</f>
        <v>0</v>
      </c>
      <c r="W12" s="15">
        <v>2</v>
      </c>
      <c r="X12" s="15">
        <v>0</v>
      </c>
      <c r="Y12" s="15">
        <v>0</v>
      </c>
      <c r="Z12" s="19">
        <v>0.734708</v>
      </c>
      <c r="AA12" s="18">
        <f>(K12+R12+V12-W12-X12-Y12-Z12)/G12</f>
        <v>0</v>
      </c>
      <c r="AB12" s="15">
        <f>IF((((G12*$AA$6)-K12-R12-V12+W12+X12+Y12+Z12)/Q12)&gt;0,ROUNDUP((((G12*$AA$6)-K12-R12-V12+W12+X12+Y12+Z12)/Q12),0),0)</f>
        <v>0</v>
      </c>
      <c r="AC12" s="15">
        <f>IF(((G12-K12-R12-V12+W12+X12+Y12+Z12)/Q12)&gt;0,ROUNDUP(((G12-K12-R12-V12+W12+X12+Y12+Z12)/Q12),0),0)</f>
        <v>0</v>
      </c>
      <c r="AD12" s="16">
        <f>IF((AND(L12&gt;0.9,AA12&gt;0.9)),"Category 1",IF((AND(L12&gt;0.85,AA12&gt;0.85)),"Category 2","None"))</f>
        <v>0</v>
      </c>
      <c r="AE12" s="15">
        <f>ROUNDUP(IF(OR(L12&lt;=0.85,(AA12&lt;=0.85)),0,IF((L12&lt;AA12),(K12-(G12*0.85)),((AA12*G12)-(G12*0.85)))),0)</f>
        <v>0</v>
      </c>
      <c r="AF12" s="18">
        <f>P12/(K12+P12)</f>
        <v>0</v>
      </c>
      <c r="AG12" s="15">
        <v>0</v>
      </c>
      <c r="AH12" s="15">
        <v>2</v>
      </c>
      <c r="AI12" s="15">
        <v>0</v>
      </c>
      <c r="AJ12" s="15">
        <v>2</v>
      </c>
      <c r="AK12" s="15">
        <v>1</v>
      </c>
      <c r="AL12" s="15">
        <f>SUM(AG12:AK12)</f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f>SUM(AM12:AP12)</f>
        <v>0</v>
      </c>
      <c r="AR12" s="15" t="s">
        <v>62</v>
      </c>
      <c r="AS12" s="15" t="s">
        <v>87</v>
      </c>
      <c r="AT12" s="15" t="s">
        <v>64</v>
      </c>
      <c r="AU12" s="15">
        <v>3</v>
      </c>
      <c r="AV12" s="15">
        <v>1.84</v>
      </c>
      <c r="AW12" s="15">
        <v>0.92</v>
      </c>
      <c r="AX12" s="15">
        <v>1.77</v>
      </c>
      <c r="AY12" s="18">
        <v>0.8</v>
      </c>
      <c r="AZ12" s="18">
        <v>0.8526</v>
      </c>
      <c r="BA12" s="18">
        <v>0.7598</v>
      </c>
      <c r="BB12" s="15" t="s">
        <v>88</v>
      </c>
      <c r="BC12" s="15" t="s">
        <v>66</v>
      </c>
    </row>
    <row r="13" spans="1:55">
      <c r="A13" s="15" t="s">
        <v>83</v>
      </c>
      <c r="B13" s="15" t="s">
        <v>89</v>
      </c>
      <c r="C13" s="16" t="s">
        <v>78</v>
      </c>
      <c r="D13" s="17">
        <v>8</v>
      </c>
      <c r="E13" s="17" t="s">
        <v>90</v>
      </c>
      <c r="F13" s="15" t="s">
        <v>91</v>
      </c>
      <c r="G13" s="15">
        <v>32</v>
      </c>
      <c r="H13" s="15">
        <v>24</v>
      </c>
      <c r="I13" s="15">
        <v>0</v>
      </c>
      <c r="J13" s="15">
        <v>0</v>
      </c>
      <c r="K13" s="15">
        <f>H13-I13-J13</f>
        <v>0</v>
      </c>
      <c r="L13" s="18">
        <f>K13/G13</f>
        <v>0</v>
      </c>
      <c r="M13" s="16">
        <v>1.75</v>
      </c>
      <c r="N13" s="15">
        <v>1</v>
      </c>
      <c r="O13" s="15">
        <v>0</v>
      </c>
      <c r="P13" s="15">
        <f>N13-O13</f>
        <v>0</v>
      </c>
      <c r="Q13" s="18">
        <v>0.7949</v>
      </c>
      <c r="R13" s="19">
        <f>P13*Q13</f>
        <v>0</v>
      </c>
      <c r="S13" s="15">
        <v>0</v>
      </c>
      <c r="T13" s="15">
        <v>1</v>
      </c>
      <c r="U13" s="15">
        <v>0</v>
      </c>
      <c r="V13" s="19">
        <f>(((S13+T13)*Q13))+U13</f>
        <v>0</v>
      </c>
      <c r="W13" s="15">
        <v>1</v>
      </c>
      <c r="X13" s="15">
        <v>0</v>
      </c>
      <c r="Y13" s="15">
        <v>0</v>
      </c>
      <c r="Z13" s="19">
        <v>1.4256715</v>
      </c>
      <c r="AA13" s="18">
        <f>(K13+R13+V13-W13-X13-Y13-Z13)/G13</f>
        <v>0</v>
      </c>
      <c r="AB13" s="15">
        <f>IF((((G13*$AA$6)-K13-R13-V13+W13+X13+Y13+Z13)/Q13)&gt;0,ROUNDUP((((G13*$AA$6)-K13-R13-V13+W13+X13+Y13+Z13)/Q13),0),0)</f>
        <v>0</v>
      </c>
      <c r="AC13" s="15">
        <f>IF(((G13-K13-R13-V13+W13+X13+Y13+Z13)/Q13)&gt;0,ROUNDUP(((G13-K13-R13-V13+W13+X13+Y13+Z13)/Q13),0),0)</f>
        <v>0</v>
      </c>
      <c r="AD13" s="16">
        <f>IF((AND(L13&gt;0.9,AA13&gt;0.9)),"Category 1",IF((AND(L13&gt;0.85,AA13&gt;0.85)),"Category 2","None"))</f>
        <v>0</v>
      </c>
      <c r="AE13" s="15">
        <f>ROUNDUP(IF(OR(L13&lt;=0.85,(AA13&lt;=0.85)),0,IF((L13&lt;AA13),(K13-(G13*0.85)),((AA13*G13)-(G13*0.85)))),0)</f>
        <v>0</v>
      </c>
      <c r="AF13" s="18">
        <f>P13/(K13+P13)</f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f>SUM(AG13:AK13)</f>
        <v>0</v>
      </c>
      <c r="AM13" s="15">
        <v>1</v>
      </c>
      <c r="AN13" s="15">
        <v>0</v>
      </c>
      <c r="AO13" s="15">
        <v>0</v>
      </c>
      <c r="AP13" s="15">
        <v>0</v>
      </c>
      <c r="AQ13" s="15">
        <f>SUM(AM13:AP13)</f>
        <v>0</v>
      </c>
      <c r="AR13" s="15" t="s">
        <v>62</v>
      </c>
      <c r="AS13" s="15" t="s">
        <v>92</v>
      </c>
      <c r="AT13" s="15" t="s">
        <v>64</v>
      </c>
      <c r="AU13" s="15">
        <v>3</v>
      </c>
      <c r="AV13" s="15">
        <v>2.75</v>
      </c>
      <c r="AW13" s="15">
        <v>1.02</v>
      </c>
      <c r="AX13" s="15">
        <v>1.99</v>
      </c>
      <c r="AY13" s="18">
        <v>0.7222</v>
      </c>
      <c r="AZ13" s="18">
        <v>0.8571</v>
      </c>
      <c r="BA13" s="18">
        <v>0.7554</v>
      </c>
      <c r="BB13" s="15" t="s">
        <v>93</v>
      </c>
      <c r="BC13" s="15" t="s">
        <v>66</v>
      </c>
    </row>
    <row r="14" spans="1:55">
      <c r="A14" s="15" t="s">
        <v>67</v>
      </c>
      <c r="B14" s="15" t="s">
        <v>73</v>
      </c>
      <c r="C14" s="16" t="s">
        <v>94</v>
      </c>
      <c r="D14" s="17">
        <v>5</v>
      </c>
      <c r="E14" s="17" t="s">
        <v>95</v>
      </c>
      <c r="F14" s="15" t="s">
        <v>96</v>
      </c>
      <c r="G14" s="15">
        <v>11</v>
      </c>
      <c r="H14" s="15">
        <v>11</v>
      </c>
      <c r="I14" s="15">
        <v>0</v>
      </c>
      <c r="J14" s="15">
        <v>0</v>
      </c>
      <c r="K14" s="15">
        <f>H14-I14-J14</f>
        <v>0</v>
      </c>
      <c r="L14" s="18">
        <f>K14/G14</f>
        <v>0</v>
      </c>
      <c r="M14" s="16">
        <v>0.69</v>
      </c>
      <c r="N14" s="15">
        <v>1</v>
      </c>
      <c r="O14" s="15">
        <v>0</v>
      </c>
      <c r="P14" s="15">
        <f>N14-O14</f>
        <v>0</v>
      </c>
      <c r="Q14" s="18">
        <v>0.7826</v>
      </c>
      <c r="R14" s="19">
        <f>P14*Q14</f>
        <v>0</v>
      </c>
      <c r="S14" s="15">
        <v>0</v>
      </c>
      <c r="T14" s="15">
        <v>0</v>
      </c>
      <c r="U14" s="15">
        <v>0</v>
      </c>
      <c r="V14" s="19">
        <f>(((S14+T14)*Q14))+U14</f>
        <v>0</v>
      </c>
      <c r="W14" s="15">
        <v>1</v>
      </c>
      <c r="X14" s="15">
        <v>1</v>
      </c>
      <c r="Y14" s="15">
        <v>0</v>
      </c>
      <c r="Z14" s="19">
        <v>0.4480528</v>
      </c>
      <c r="AA14" s="18">
        <f>(K14+R14+V14-W14-X14-Y14-Z14)/G14</f>
        <v>0</v>
      </c>
      <c r="AB14" s="15">
        <f>IF((((G14*$AA$6)-K14-R14-V14+W14+X14+Y14+Z14)/Q14)&gt;0,ROUNDUP((((G14*$AA$6)-K14-R14-V14+W14+X14+Y14+Z14)/Q14),0),0)</f>
        <v>0</v>
      </c>
      <c r="AC14" s="15">
        <f>IF(((G14-K14-R14-V14+W14+X14+Y14+Z14)/Q14)&gt;0,ROUNDUP(((G14-K14-R14-V14+W14+X14+Y14+Z14)/Q14),0),0)</f>
        <v>0</v>
      </c>
      <c r="AD14" s="16">
        <f>IF((AND(L14&gt;0.9,AA14&gt;0.9)),"Category 1",IF((AND(L14&gt;0.85,AA14&gt;0.85)),"Category 2","None"))</f>
        <v>0</v>
      </c>
      <c r="AE14" s="15">
        <f>ROUNDUP(IF(OR(L14&lt;=0.85,(AA14&lt;=0.85)),0,IF((L14&lt;AA14),(K14-(G14*0.85)),((AA14*G14)-(G14*0.85)))),0)</f>
        <v>0</v>
      </c>
      <c r="AF14" s="18">
        <f>P14/(K14+P14)</f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1</v>
      </c>
      <c r="AL14" s="15">
        <f>SUM(AG14:AK14)</f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f>SUM(AM14:AP14)</f>
        <v>0</v>
      </c>
      <c r="AR14" s="15" t="s">
        <v>62</v>
      </c>
      <c r="AS14" s="15" t="s">
        <v>76</v>
      </c>
      <c r="AT14" s="15" t="s">
        <v>64</v>
      </c>
      <c r="AU14" s="15">
        <v>7</v>
      </c>
      <c r="AV14" s="15">
        <v>0.81</v>
      </c>
      <c r="AW14" s="15">
        <v>0.36</v>
      </c>
      <c r="AX14" s="15">
        <v>0.75</v>
      </c>
      <c r="AY14" s="18">
        <v>0.7368</v>
      </c>
      <c r="AZ14" s="18">
        <v>0.8844</v>
      </c>
      <c r="BA14" s="18">
        <v>0.8755</v>
      </c>
      <c r="BB14" s="15" t="s">
        <v>97</v>
      </c>
      <c r="BC14" s="15" t="s">
        <v>66</v>
      </c>
    </row>
    <row r="15" spans="1:55">
      <c r="A15" s="15" t="s">
        <v>83</v>
      </c>
      <c r="B15" s="15" t="s">
        <v>84</v>
      </c>
      <c r="C15" s="16" t="s">
        <v>78</v>
      </c>
      <c r="D15" s="17">
        <v>7</v>
      </c>
      <c r="E15" s="17" t="s">
        <v>98</v>
      </c>
      <c r="F15" s="15" t="s">
        <v>99</v>
      </c>
      <c r="G15" s="15">
        <v>22</v>
      </c>
      <c r="H15" s="15">
        <v>13</v>
      </c>
      <c r="I15" s="15">
        <v>0</v>
      </c>
      <c r="J15" s="15">
        <v>1</v>
      </c>
      <c r="K15" s="15">
        <f>H15-I15-J15</f>
        <v>0</v>
      </c>
      <c r="L15" s="18">
        <f>K15/G15</f>
        <v>0</v>
      </c>
      <c r="M15" s="16">
        <v>1.71</v>
      </c>
      <c r="N15" s="15">
        <v>14</v>
      </c>
      <c r="O15" s="15">
        <v>0</v>
      </c>
      <c r="P15" s="15">
        <f>N15-O15</f>
        <v>0</v>
      </c>
      <c r="Q15" s="18">
        <v>0.8421</v>
      </c>
      <c r="R15" s="19">
        <f>P15*Q15</f>
        <v>0</v>
      </c>
      <c r="S15" s="15">
        <v>0</v>
      </c>
      <c r="T15" s="15">
        <v>1</v>
      </c>
      <c r="U15" s="15">
        <v>0</v>
      </c>
      <c r="V15" s="19">
        <f>(((S15+T15)*Q15))+U15</f>
        <v>0</v>
      </c>
      <c r="W15" s="15">
        <v>0</v>
      </c>
      <c r="X15" s="15">
        <v>0</v>
      </c>
      <c r="Y15" s="15">
        <v>0</v>
      </c>
      <c r="Z15" s="19">
        <v>1.0779325</v>
      </c>
      <c r="AA15" s="18">
        <f>(K15+R15+V15-W15-X15-Y15-Z15)/G15</f>
        <v>0</v>
      </c>
      <c r="AB15" s="15">
        <f>IF((((G15*$AA$6)-K15-R15-V15+W15+X15+Y15+Z15)/Q15)&gt;0,ROUNDUP((((G15*$AA$6)-K15-R15-V15+W15+X15+Y15+Z15)/Q15),0),0)</f>
        <v>0</v>
      </c>
      <c r="AC15" s="15">
        <f>IF(((G15-K15-R15-V15+W15+X15+Y15+Z15)/Q15)&gt;0,ROUNDUP(((G15-K15-R15-V15+W15+X15+Y15+Z15)/Q15),0),0)</f>
        <v>0</v>
      </c>
      <c r="AD15" s="16">
        <f>IF((AND(L15&gt;0.9,AA15&gt;0.9)),"Category 1",IF((AND(L15&gt;0.85,AA15&gt;0.85)),"Category 2","None"))</f>
        <v>0</v>
      </c>
      <c r="AE15" s="15">
        <f>ROUNDUP(IF(OR(L15&lt;=0.85,(AA15&lt;=0.85)),0,IF((L15&lt;AA15),(K15-(G15*0.85)),((AA15*G15)-(G15*0.85)))),0)</f>
        <v>0</v>
      </c>
      <c r="AF15" s="18">
        <f>P15/(K15+P15)</f>
        <v>0</v>
      </c>
      <c r="AG15" s="15">
        <v>0</v>
      </c>
      <c r="AH15" s="15">
        <v>7</v>
      </c>
      <c r="AI15" s="15">
        <v>0</v>
      </c>
      <c r="AJ15" s="15">
        <v>4</v>
      </c>
      <c r="AK15" s="15">
        <v>1</v>
      </c>
      <c r="AL15" s="15">
        <f>SUM(AG15:AK15)</f>
        <v>0</v>
      </c>
      <c r="AM15" s="15">
        <v>1</v>
      </c>
      <c r="AN15" s="15">
        <v>0</v>
      </c>
      <c r="AO15" s="15">
        <v>1</v>
      </c>
      <c r="AP15" s="15">
        <v>0</v>
      </c>
      <c r="AQ15" s="15">
        <f>SUM(AM15:AP15)</f>
        <v>0</v>
      </c>
      <c r="AR15" s="15" t="s">
        <v>62</v>
      </c>
      <c r="AS15" s="15" t="s">
        <v>87</v>
      </c>
      <c r="AT15" s="15" t="s">
        <v>64</v>
      </c>
      <c r="AU15" s="15">
        <v>3</v>
      </c>
      <c r="AV15" s="15">
        <v>1.67</v>
      </c>
      <c r="AW15" s="15">
        <v>1.04</v>
      </c>
      <c r="AX15" s="15">
        <v>1.69</v>
      </c>
      <c r="AY15" s="18">
        <v>0.8333</v>
      </c>
      <c r="AZ15" s="18">
        <v>0.8419</v>
      </c>
      <c r="BA15" s="18">
        <v>0.785</v>
      </c>
      <c r="BB15" s="15" t="s">
        <v>82</v>
      </c>
      <c r="BC15" s="15" t="s">
        <v>66</v>
      </c>
    </row>
    <row r="16" spans="1:55">
      <c r="A16" s="15" t="s">
        <v>67</v>
      </c>
      <c r="B16" s="15" t="s">
        <v>100</v>
      </c>
      <c r="C16" s="16" t="s">
        <v>78</v>
      </c>
      <c r="D16" s="17">
        <v>6</v>
      </c>
      <c r="E16" s="17" t="s">
        <v>101</v>
      </c>
      <c r="F16" s="15" t="s">
        <v>102</v>
      </c>
      <c r="G16" s="15">
        <v>26</v>
      </c>
      <c r="H16" s="15">
        <v>17</v>
      </c>
      <c r="I16" s="15">
        <v>0</v>
      </c>
      <c r="J16" s="15">
        <v>0</v>
      </c>
      <c r="K16" s="15">
        <f>H16-I16-J16</f>
        <v>0</v>
      </c>
      <c r="L16" s="18">
        <f>K16/G16</f>
        <v>0</v>
      </c>
      <c r="M16" s="16">
        <v>2.76</v>
      </c>
      <c r="N16" s="15">
        <v>9</v>
      </c>
      <c r="O16" s="15">
        <v>0</v>
      </c>
      <c r="P16" s="15">
        <f>N16-O16</f>
        <v>0</v>
      </c>
      <c r="Q16" s="18">
        <v>0.7857</v>
      </c>
      <c r="R16" s="19">
        <f>P16*Q16</f>
        <v>0</v>
      </c>
      <c r="S16" s="15">
        <v>0</v>
      </c>
      <c r="T16" s="15">
        <v>1</v>
      </c>
      <c r="U16" s="15">
        <v>0</v>
      </c>
      <c r="V16" s="19">
        <f>(((S16+T16)*Q16))+U16</f>
        <v>0</v>
      </c>
      <c r="W16" s="15">
        <v>1</v>
      </c>
      <c r="X16" s="15">
        <v>0</v>
      </c>
      <c r="Y16" s="15">
        <v>0</v>
      </c>
      <c r="Z16" s="19">
        <v>2.9258643</v>
      </c>
      <c r="AA16" s="18">
        <f>(K16+R16+V16-W16-X16-Y16-Z16)/G16</f>
        <v>0</v>
      </c>
      <c r="AB16" s="15">
        <f>IF((((G16*$AA$6)-K16-R16-V16+W16+X16+Y16+Z16)/Q16)&gt;0,ROUNDUP((((G16*$AA$6)-K16-R16-V16+W16+X16+Y16+Z16)/Q16),0),0)</f>
        <v>0</v>
      </c>
      <c r="AC16" s="15">
        <f>IF(((G16-K16-R16-V16+W16+X16+Y16+Z16)/Q16)&gt;0,ROUNDUP(((G16-K16-R16-V16+W16+X16+Y16+Z16)/Q16),0),0)</f>
        <v>0</v>
      </c>
      <c r="AD16" s="16">
        <f>IF((AND(L16&gt;0.9,AA16&gt;0.9)),"Category 1",IF((AND(L16&gt;0.85,AA16&gt;0.85)),"Category 2","None"))</f>
        <v>0</v>
      </c>
      <c r="AE16" s="15">
        <f>ROUNDUP(IF(OR(L16&lt;=0.85,(AA16&lt;=0.85)),0,IF((L16&lt;AA16),(K16-(G16*0.85)),((AA16*G16)-(G16*0.85)))),0)</f>
        <v>0</v>
      </c>
      <c r="AF16" s="18">
        <f>P16/(K16+P16)</f>
        <v>0</v>
      </c>
      <c r="AG16" s="15">
        <v>0</v>
      </c>
      <c r="AH16" s="15">
        <v>3</v>
      </c>
      <c r="AI16" s="15">
        <v>0</v>
      </c>
      <c r="AJ16" s="15">
        <v>5</v>
      </c>
      <c r="AK16" s="15">
        <v>0</v>
      </c>
      <c r="AL16" s="15">
        <f>SUM(AG16:AK16)</f>
        <v>0</v>
      </c>
      <c r="AM16" s="15">
        <v>1</v>
      </c>
      <c r="AN16" s="15">
        <v>0</v>
      </c>
      <c r="AO16" s="15">
        <v>0</v>
      </c>
      <c r="AP16" s="15">
        <v>0</v>
      </c>
      <c r="AQ16" s="15">
        <f>SUM(AM16:AP16)</f>
        <v>0</v>
      </c>
      <c r="AR16" s="15" t="s">
        <v>62</v>
      </c>
      <c r="AS16" s="15" t="s">
        <v>81</v>
      </c>
      <c r="AT16" s="15" t="s">
        <v>64</v>
      </c>
      <c r="AU16" s="15">
        <v>3</v>
      </c>
      <c r="AV16" s="15">
        <v>2.92</v>
      </c>
      <c r="AW16" s="15">
        <v>0.92</v>
      </c>
      <c r="AX16" s="15">
        <v>1.77</v>
      </c>
      <c r="AY16" s="18">
        <v>0.7429</v>
      </c>
      <c r="AZ16" s="18">
        <v>0.8526</v>
      </c>
      <c r="BA16" s="18">
        <v>0.7598</v>
      </c>
      <c r="BB16" s="15" t="s">
        <v>88</v>
      </c>
      <c r="BC16" s="15" t="s">
        <v>66</v>
      </c>
    </row>
    <row r="17" spans="1:55">
      <c r="A17" s="15" t="s">
        <v>83</v>
      </c>
      <c r="B17" s="15" t="s">
        <v>84</v>
      </c>
      <c r="C17" s="16" t="s">
        <v>94</v>
      </c>
      <c r="D17" s="17">
        <v>6</v>
      </c>
      <c r="E17" s="17" t="s">
        <v>103</v>
      </c>
      <c r="F17" s="15" t="s">
        <v>104</v>
      </c>
      <c r="G17" s="15">
        <v>11</v>
      </c>
      <c r="H17" s="15">
        <v>10</v>
      </c>
      <c r="I17" s="15">
        <v>0</v>
      </c>
      <c r="J17" s="15">
        <v>0</v>
      </c>
      <c r="K17" s="15">
        <f>H17-I17-J17</f>
        <v>0</v>
      </c>
      <c r="L17" s="18">
        <f>K17/G17</f>
        <v>0</v>
      </c>
      <c r="M17" s="16">
        <v>0.53</v>
      </c>
      <c r="N17" s="15">
        <v>4</v>
      </c>
      <c r="O17" s="15">
        <v>0</v>
      </c>
      <c r="P17" s="15">
        <f>N17-O17</f>
        <v>0</v>
      </c>
      <c r="Q17" s="18">
        <v>0.9688</v>
      </c>
      <c r="R17" s="19">
        <f>P17*Q17</f>
        <v>0</v>
      </c>
      <c r="S17" s="15">
        <v>0</v>
      </c>
      <c r="T17" s="15">
        <v>0</v>
      </c>
      <c r="U17" s="15">
        <v>0</v>
      </c>
      <c r="V17" s="19">
        <f>(((S17+T17)*Q17))+U17</f>
        <v>0</v>
      </c>
      <c r="W17" s="15">
        <v>0</v>
      </c>
      <c r="X17" s="15">
        <v>0</v>
      </c>
      <c r="Y17" s="15">
        <v>0</v>
      </c>
      <c r="Z17" s="19">
        <v>0.3961566</v>
      </c>
      <c r="AA17" s="18">
        <f>(K17+R17+V17-W17-X17-Y17-Z17)/G17</f>
        <v>0</v>
      </c>
      <c r="AB17" s="15">
        <f>IF((((G17*$AA$6)-K17-R17-V17+W17+X17+Y17+Z17)/Q17)&gt;0,ROUNDUP((((G17*$AA$6)-K17-R17-V17+W17+X17+Y17+Z17)/Q17),0),0)</f>
        <v>0</v>
      </c>
      <c r="AC17" s="15">
        <f>IF(((G17-K17-R17-V17+W17+X17+Y17+Z17)/Q17)&gt;0,ROUNDUP(((G17-K17-R17-V17+W17+X17+Y17+Z17)/Q17),0),0)</f>
        <v>0</v>
      </c>
      <c r="AD17" s="16">
        <f>IF((AND(L17&gt;0.9,AA17&gt;0.9)),"Category 1",IF((AND(L17&gt;0.85,AA17&gt;0.85)),"Category 2","None"))</f>
        <v>0</v>
      </c>
      <c r="AE17" s="15">
        <f>ROUNDUP(IF(OR(L17&lt;=0.85,(AA17&lt;=0.85)),0,IF((L17&lt;AA17),(K17-(G17*0.85)),((AA17*G17)-(G17*0.85)))),0)</f>
        <v>0</v>
      </c>
      <c r="AF17" s="18">
        <f>P17/(K17+P17)</f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4</v>
      </c>
      <c r="AL17" s="15">
        <f>SUM(AG17:AK17)</f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f>SUM(AM17:AP17)</f>
        <v>0</v>
      </c>
      <c r="AR17" s="15" t="s">
        <v>62</v>
      </c>
      <c r="AS17" s="15" t="s">
        <v>87</v>
      </c>
      <c r="AT17" s="15" t="s">
        <v>64</v>
      </c>
      <c r="AU17" s="15">
        <v>7</v>
      </c>
      <c r="AV17" s="15">
        <v>0.74</v>
      </c>
      <c r="AW17" s="15">
        <v>0.3</v>
      </c>
      <c r="AX17" s="15">
        <v>0.83</v>
      </c>
      <c r="AY17" s="18">
        <v>0.9412</v>
      </c>
      <c r="AZ17" s="18">
        <v>1</v>
      </c>
      <c r="BA17" s="18">
        <v>0.8544</v>
      </c>
      <c r="BB17" s="15" t="s">
        <v>105</v>
      </c>
      <c r="BC17" s="15" t="s">
        <v>66</v>
      </c>
    </row>
    <row r="18" spans="1:55">
      <c r="A18" s="15" t="s">
        <v>67</v>
      </c>
      <c r="B18" s="15" t="s">
        <v>100</v>
      </c>
      <c r="C18" s="16" t="s">
        <v>94</v>
      </c>
      <c r="D18" s="17">
        <v>5</v>
      </c>
      <c r="E18" s="17" t="s">
        <v>106</v>
      </c>
      <c r="F18" s="15" t="s">
        <v>107</v>
      </c>
      <c r="G18" s="15">
        <v>15</v>
      </c>
      <c r="H18" s="15">
        <v>12</v>
      </c>
      <c r="I18" s="15">
        <v>1</v>
      </c>
      <c r="J18" s="15">
        <v>0</v>
      </c>
      <c r="K18" s="15">
        <f>H18-I18-J18</f>
        <v>0</v>
      </c>
      <c r="L18" s="18">
        <f>K18/G18</f>
        <v>0</v>
      </c>
      <c r="M18" s="16">
        <v>0.84</v>
      </c>
      <c r="N18" s="15">
        <v>6</v>
      </c>
      <c r="O18" s="15">
        <v>0</v>
      </c>
      <c r="P18" s="15">
        <f>N18-O18</f>
        <v>0</v>
      </c>
      <c r="Q18" s="18">
        <v>0.931</v>
      </c>
      <c r="R18" s="19">
        <f>P18*Q18</f>
        <v>0</v>
      </c>
      <c r="S18" s="15">
        <v>0</v>
      </c>
      <c r="T18" s="15">
        <v>0</v>
      </c>
      <c r="U18" s="15">
        <v>1</v>
      </c>
      <c r="V18" s="19">
        <f>(((S18+T18)*Q18))+U18</f>
        <v>0</v>
      </c>
      <c r="W18" s="15">
        <v>1</v>
      </c>
      <c r="X18" s="15">
        <v>2</v>
      </c>
      <c r="Y18" s="15">
        <v>0</v>
      </c>
      <c r="Z18" s="19">
        <v>0.4529666</v>
      </c>
      <c r="AA18" s="18">
        <f>(K18+R18+V18-W18-X18-Y18-Z18)/G18</f>
        <v>0</v>
      </c>
      <c r="AB18" s="15">
        <f>IF((((G18*$AA$6)-K18-R18-V18+W18+X18+Y18+Z18)/Q18)&gt;0,ROUNDUP((((G18*$AA$6)-K18-R18-V18+W18+X18+Y18+Z18)/Q18),0),0)</f>
        <v>0</v>
      </c>
      <c r="AC18" s="15">
        <f>IF(((G18-K18-R18-V18+W18+X18+Y18+Z18)/Q18)&gt;0,ROUNDUP(((G18-K18-R18-V18+W18+X18+Y18+Z18)/Q18),0),0)</f>
        <v>0</v>
      </c>
      <c r="AD18" s="16">
        <f>IF((AND(L18&gt;0.9,AA18&gt;0.9)),"Category 1",IF((AND(L18&gt;0.85,AA18&gt;0.85)),"Category 2","None"))</f>
        <v>0</v>
      </c>
      <c r="AE18" s="15">
        <f>ROUNDUP(IF(OR(L18&lt;=0.85,(AA18&lt;=0.85)),0,IF((L18&lt;AA18),(K18-(G18*0.85)),((AA18*G18)-(G18*0.85)))),0)</f>
        <v>0</v>
      </c>
      <c r="AF18" s="18">
        <f>P18/(K18+P18)</f>
        <v>0</v>
      </c>
      <c r="AG18" s="15">
        <v>0</v>
      </c>
      <c r="AH18" s="15">
        <v>1</v>
      </c>
      <c r="AI18" s="15">
        <v>0</v>
      </c>
      <c r="AJ18" s="15">
        <v>0</v>
      </c>
      <c r="AK18" s="15">
        <v>4</v>
      </c>
      <c r="AL18" s="15">
        <f>SUM(AG18:AK18)</f>
        <v>0</v>
      </c>
      <c r="AM18" s="15">
        <v>0</v>
      </c>
      <c r="AN18" s="15">
        <v>0</v>
      </c>
      <c r="AO18" s="15">
        <v>0</v>
      </c>
      <c r="AP18" s="15">
        <v>1</v>
      </c>
      <c r="AQ18" s="15">
        <f>SUM(AM18:AP18)</f>
        <v>0</v>
      </c>
      <c r="AR18" s="15" t="s">
        <v>62</v>
      </c>
      <c r="AS18" s="15" t="s">
        <v>81</v>
      </c>
      <c r="AT18" s="15" t="s">
        <v>64</v>
      </c>
      <c r="AU18" s="15">
        <v>7</v>
      </c>
      <c r="AV18" s="15">
        <v>0.87</v>
      </c>
      <c r="AW18" s="15">
        <v>0.36</v>
      </c>
      <c r="AX18" s="15">
        <v>0.75</v>
      </c>
      <c r="AY18" s="18">
        <v>0.9091</v>
      </c>
      <c r="AZ18" s="18">
        <v>0.8844</v>
      </c>
      <c r="BA18" s="18">
        <v>0.8755</v>
      </c>
      <c r="BB18" s="15" t="s">
        <v>97</v>
      </c>
      <c r="BC18" s="15" t="s">
        <v>66</v>
      </c>
    </row>
    <row r="19" spans="1:55">
      <c r="A19" s="15" t="s">
        <v>83</v>
      </c>
      <c r="B19" s="15" t="s">
        <v>84</v>
      </c>
      <c r="C19" s="16" t="s">
        <v>94</v>
      </c>
      <c r="D19" s="17">
        <v>6</v>
      </c>
      <c r="E19" s="17" t="s">
        <v>108</v>
      </c>
      <c r="F19" s="15" t="s">
        <v>109</v>
      </c>
      <c r="G19" s="15">
        <v>15</v>
      </c>
      <c r="H19" s="15">
        <v>13</v>
      </c>
      <c r="I19" s="15">
        <v>0</v>
      </c>
      <c r="J19" s="15">
        <v>0</v>
      </c>
      <c r="K19" s="15">
        <f>H19-I19-J19</f>
        <v>0</v>
      </c>
      <c r="L19" s="18">
        <f>K19/G19</f>
        <v>0</v>
      </c>
      <c r="M19" s="16">
        <v>0.67</v>
      </c>
      <c r="N19" s="15">
        <v>8</v>
      </c>
      <c r="O19" s="15">
        <v>0</v>
      </c>
      <c r="P19" s="15">
        <f>N19-O19</f>
        <v>0</v>
      </c>
      <c r="Q19" s="18">
        <v>0.9565</v>
      </c>
      <c r="R19" s="19">
        <f>P19*Q19</f>
        <v>0</v>
      </c>
      <c r="S19" s="15">
        <v>0</v>
      </c>
      <c r="T19" s="15">
        <v>0</v>
      </c>
      <c r="U19" s="15">
        <v>0</v>
      </c>
      <c r="V19" s="19">
        <f>(((S19+T19)*Q19))+U19</f>
        <v>0</v>
      </c>
      <c r="W19" s="15">
        <v>3</v>
      </c>
      <c r="X19" s="15">
        <v>0</v>
      </c>
      <c r="Y19" s="15">
        <v>0</v>
      </c>
      <c r="Z19" s="19">
        <v>0.5081515</v>
      </c>
      <c r="AA19" s="18">
        <f>(K19+R19+V19-W19-X19-Y19-Z19)/G19</f>
        <v>0</v>
      </c>
      <c r="AB19" s="15">
        <f>IF((((G19*$AA$6)-K19-R19-V19+W19+X19+Y19+Z19)/Q19)&gt;0,ROUNDUP((((G19*$AA$6)-K19-R19-V19+W19+X19+Y19+Z19)/Q19),0),0)</f>
        <v>0</v>
      </c>
      <c r="AC19" s="15">
        <f>IF(((G19-K19-R19-V19+W19+X19+Y19+Z19)/Q19)&gt;0,ROUNDUP(((G19-K19-R19-V19+W19+X19+Y19+Z19)/Q19),0),0)</f>
        <v>0</v>
      </c>
      <c r="AD19" s="16">
        <f>IF((AND(L19&gt;0.9,AA19&gt;0.9)),"Category 1",IF((AND(L19&gt;0.85,AA19&gt;0.85)),"Category 2","None"))</f>
        <v>0</v>
      </c>
      <c r="AE19" s="15">
        <f>ROUNDUP(IF(OR(L19&lt;=0.85,(AA19&lt;=0.85)),0,IF((L19&lt;AA19),(K19-(G19*0.85)),((AA19*G19)-(G19*0.85)))),0)</f>
        <v>0</v>
      </c>
      <c r="AF19" s="18">
        <f>P19/(K19+P19)</f>
        <v>0</v>
      </c>
      <c r="AG19" s="15">
        <v>0</v>
      </c>
      <c r="AH19" s="15">
        <v>1</v>
      </c>
      <c r="AI19" s="15">
        <v>0</v>
      </c>
      <c r="AJ19" s="15">
        <v>0</v>
      </c>
      <c r="AK19" s="15">
        <v>5</v>
      </c>
      <c r="AL19" s="15">
        <f>SUM(AG19:AK19)</f>
        <v>0</v>
      </c>
      <c r="AM19" s="15">
        <v>1</v>
      </c>
      <c r="AN19" s="15">
        <v>0</v>
      </c>
      <c r="AO19" s="15">
        <v>0</v>
      </c>
      <c r="AP19" s="15">
        <v>1</v>
      </c>
      <c r="AQ19" s="15">
        <f>SUM(AM19:AP19)</f>
        <v>0</v>
      </c>
      <c r="AR19" s="15" t="s">
        <v>62</v>
      </c>
      <c r="AS19" s="15" t="s">
        <v>87</v>
      </c>
      <c r="AT19" s="15" t="s">
        <v>64</v>
      </c>
      <c r="AU19" s="15">
        <v>7</v>
      </c>
      <c r="AV19" s="15">
        <v>0.85</v>
      </c>
      <c r="AW19" s="15">
        <v>0.52</v>
      </c>
      <c r="AX19" s="15">
        <v>0.83</v>
      </c>
      <c r="AY19" s="18">
        <v>0.9524</v>
      </c>
      <c r="AZ19" s="18">
        <v>0.96</v>
      </c>
      <c r="BA19" s="18">
        <v>0.8544</v>
      </c>
      <c r="BB19" s="15" t="s">
        <v>105</v>
      </c>
      <c r="BC19" s="15" t="s">
        <v>66</v>
      </c>
    </row>
    <row r="20" spans="1:55">
      <c r="A20" s="15" t="s">
        <v>83</v>
      </c>
      <c r="B20" s="15" t="s">
        <v>110</v>
      </c>
      <c r="C20" s="16" t="s">
        <v>94</v>
      </c>
      <c r="D20" s="17">
        <v>5</v>
      </c>
      <c r="E20" s="17" t="s">
        <v>111</v>
      </c>
      <c r="F20" s="15" t="s">
        <v>112</v>
      </c>
      <c r="G20" s="15">
        <v>15</v>
      </c>
      <c r="H20" s="15">
        <v>12</v>
      </c>
      <c r="I20" s="15">
        <v>0</v>
      </c>
      <c r="J20" s="15">
        <v>0</v>
      </c>
      <c r="K20" s="15">
        <f>H20-I20-J20</f>
        <v>0</v>
      </c>
      <c r="L20" s="18">
        <f>K20/G20</f>
        <v>0</v>
      </c>
      <c r="M20" s="16">
        <v>1</v>
      </c>
      <c r="N20" s="15">
        <v>4</v>
      </c>
      <c r="O20" s="15">
        <v>0</v>
      </c>
      <c r="P20" s="15">
        <f>N20-O20</f>
        <v>0</v>
      </c>
      <c r="Q20" s="18">
        <v>0.8</v>
      </c>
      <c r="R20" s="19">
        <f>P20*Q20</f>
        <v>0</v>
      </c>
      <c r="S20" s="15">
        <v>1</v>
      </c>
      <c r="T20" s="15">
        <v>0</v>
      </c>
      <c r="U20" s="15">
        <v>0</v>
      </c>
      <c r="V20" s="19">
        <f>(((S20+T20)*Q20))+U20</f>
        <v>0</v>
      </c>
      <c r="W20" s="15">
        <v>0</v>
      </c>
      <c r="X20" s="15">
        <v>0</v>
      </c>
      <c r="Y20" s="15">
        <v>0</v>
      </c>
      <c r="Z20" s="19">
        <v>0.6573391</v>
      </c>
      <c r="AA20" s="18">
        <f>(K20+R20+V20-W20-X20-Y20-Z20)/G20</f>
        <v>0</v>
      </c>
      <c r="AB20" s="15">
        <f>IF((((G20*$AA$6)-K20-R20-V20+W20+X20+Y20+Z20)/Q20)&gt;0,ROUNDUP((((G20*$AA$6)-K20-R20-V20+W20+X20+Y20+Z20)/Q20),0),0)</f>
        <v>0</v>
      </c>
      <c r="AC20" s="15">
        <f>IF(((G20-K20-R20-V20+W20+X20+Y20+Z20)/Q20)&gt;0,ROUNDUP(((G20-K20-R20-V20+W20+X20+Y20+Z20)/Q20),0),0)</f>
        <v>0</v>
      </c>
      <c r="AD20" s="16">
        <f>IF((AND(L20&gt;0.9,AA20&gt;0.9)),"Category 1",IF((AND(L20&gt;0.85,AA20&gt;0.85)),"Category 2","None"))</f>
        <v>0</v>
      </c>
      <c r="AE20" s="15">
        <f>ROUNDUP(IF(OR(L20&lt;=0.85,(AA20&lt;=0.85)),0,IF((L20&lt;AA20),(K20-(G20*0.85)),((AA20*G20)-(G20*0.85)))),0)</f>
        <v>0</v>
      </c>
      <c r="AF20" s="18">
        <f>P20/(K20+P20)</f>
        <v>0</v>
      </c>
      <c r="AG20" s="15">
        <v>0</v>
      </c>
      <c r="AH20" s="15">
        <v>1</v>
      </c>
      <c r="AI20" s="15">
        <v>0</v>
      </c>
      <c r="AJ20" s="15">
        <v>0</v>
      </c>
      <c r="AK20" s="15">
        <v>3</v>
      </c>
      <c r="AL20" s="15">
        <f>SUM(AG20:AK20)</f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f>SUM(AM20:AP20)</f>
        <v>0</v>
      </c>
      <c r="AR20" s="15" t="s">
        <v>62</v>
      </c>
      <c r="AS20" s="15" t="s">
        <v>113</v>
      </c>
      <c r="AT20" s="15" t="s">
        <v>64</v>
      </c>
      <c r="AU20" s="15">
        <v>7</v>
      </c>
      <c r="AV20" s="15">
        <v>1.19</v>
      </c>
      <c r="AW20" s="15">
        <v>0.69</v>
      </c>
      <c r="AX20" s="15">
        <v>0.75</v>
      </c>
      <c r="AY20" s="18">
        <v>0.75</v>
      </c>
      <c r="AZ20" s="18">
        <v>0.9</v>
      </c>
      <c r="BA20" s="18">
        <v>0.8755</v>
      </c>
      <c r="BB20" s="15" t="s">
        <v>97</v>
      </c>
      <c r="BC20" s="15" t="s">
        <v>66</v>
      </c>
    </row>
    <row r="21" spans="1:55">
      <c r="A21" s="15" t="s">
        <v>67</v>
      </c>
      <c r="B21" s="15" t="s">
        <v>68</v>
      </c>
      <c r="C21" s="16" t="s">
        <v>78</v>
      </c>
      <c r="D21" s="17">
        <v>6</v>
      </c>
      <c r="E21" s="17" t="s">
        <v>114</v>
      </c>
      <c r="F21" s="15" t="s">
        <v>115</v>
      </c>
      <c r="G21" s="15">
        <v>15</v>
      </c>
      <c r="H21" s="15">
        <v>12</v>
      </c>
      <c r="I21" s="15">
        <v>0</v>
      </c>
      <c r="J21" s="15">
        <v>1</v>
      </c>
      <c r="K21" s="15">
        <f>H21-I21-J21</f>
        <v>0</v>
      </c>
      <c r="L21" s="18">
        <f>K21/G21</f>
        <v>0</v>
      </c>
      <c r="M21" s="16">
        <v>1.86</v>
      </c>
      <c r="N21" s="15">
        <v>6</v>
      </c>
      <c r="O21" s="15">
        <v>0</v>
      </c>
      <c r="P21" s="15">
        <f>N21-O21</f>
        <v>0</v>
      </c>
      <c r="Q21" s="18">
        <v>0.8065</v>
      </c>
      <c r="R21" s="19">
        <f>P21*Q21</f>
        <v>0</v>
      </c>
      <c r="S21" s="15">
        <v>0</v>
      </c>
      <c r="T21" s="15">
        <v>1</v>
      </c>
      <c r="U21" s="15">
        <v>0</v>
      </c>
      <c r="V21" s="19">
        <f>(((S21+T21)*Q21))+U21</f>
        <v>0</v>
      </c>
      <c r="W21" s="15">
        <v>0</v>
      </c>
      <c r="X21" s="15">
        <v>0</v>
      </c>
      <c r="Y21" s="15">
        <v>0</v>
      </c>
      <c r="Z21" s="19">
        <v>1.0483832</v>
      </c>
      <c r="AA21" s="18">
        <f>(K21+R21+V21-W21-X21-Y21-Z21)/G21</f>
        <v>0</v>
      </c>
      <c r="AB21" s="15">
        <f>IF((((G21*$AA$6)-K21-R21-V21+W21+X21+Y21+Z21)/Q21)&gt;0,ROUNDUP((((G21*$AA$6)-K21-R21-V21+W21+X21+Y21+Z21)/Q21),0),0)</f>
        <v>0</v>
      </c>
      <c r="AC21" s="15">
        <f>IF(((G21-K21-R21-V21+W21+X21+Y21+Z21)/Q21)&gt;0,ROUNDUP(((G21-K21-R21-V21+W21+X21+Y21+Z21)/Q21),0),0)</f>
        <v>0</v>
      </c>
      <c r="AD21" s="16">
        <f>IF((AND(L21&gt;0.9,AA21&gt;0.9)),"Category 1",IF((AND(L21&gt;0.85,AA21&gt;0.85)),"Category 2","None"))</f>
        <v>0</v>
      </c>
      <c r="AE21" s="15">
        <f>ROUNDUP(IF(OR(L21&lt;=0.85,(AA21&lt;=0.85)),0,IF((L21&lt;AA21),(K21-(G21*0.85)),((AA21*G21)-(G21*0.85)))),0)</f>
        <v>0</v>
      </c>
      <c r="AF21" s="18">
        <f>P21/(K21+P21)</f>
        <v>0</v>
      </c>
      <c r="AG21" s="15">
        <v>0</v>
      </c>
      <c r="AH21" s="15">
        <v>0</v>
      </c>
      <c r="AI21" s="15">
        <v>0</v>
      </c>
      <c r="AJ21" s="15">
        <v>4</v>
      </c>
      <c r="AK21" s="15">
        <v>1</v>
      </c>
      <c r="AL21" s="15">
        <f>SUM(AG21:AK21)</f>
        <v>0</v>
      </c>
      <c r="AM21" s="15">
        <v>1</v>
      </c>
      <c r="AN21" s="15">
        <v>0</v>
      </c>
      <c r="AO21" s="15">
        <v>0</v>
      </c>
      <c r="AP21" s="15">
        <v>0</v>
      </c>
      <c r="AQ21" s="15">
        <f>SUM(AM21:AP21)</f>
        <v>0</v>
      </c>
      <c r="AR21" s="15" t="s">
        <v>62</v>
      </c>
      <c r="AS21" s="15" t="s">
        <v>71</v>
      </c>
      <c r="AT21" s="15" t="s">
        <v>64</v>
      </c>
      <c r="AU21" s="15">
        <v>3</v>
      </c>
      <c r="AV21" s="15">
        <v>2.05</v>
      </c>
      <c r="AW21" s="15">
        <v>0.92</v>
      </c>
      <c r="AX21" s="15">
        <v>1.77</v>
      </c>
      <c r="AY21" s="18">
        <v>0.7857</v>
      </c>
      <c r="AZ21" s="18">
        <v>0.8526</v>
      </c>
      <c r="BA21" s="18">
        <v>0.7598</v>
      </c>
      <c r="BB21" s="15" t="s">
        <v>88</v>
      </c>
      <c r="BC21" s="15" t="s">
        <v>66</v>
      </c>
    </row>
    <row r="22" spans="1:55">
      <c r="A22" s="15" t="s">
        <v>67</v>
      </c>
      <c r="B22" s="15" t="s">
        <v>73</v>
      </c>
      <c r="C22" s="16" t="s">
        <v>78</v>
      </c>
      <c r="D22" s="17">
        <v>6</v>
      </c>
      <c r="E22" s="17" t="s">
        <v>116</v>
      </c>
      <c r="F22" s="15" t="s">
        <v>117</v>
      </c>
      <c r="G22" s="15">
        <v>28</v>
      </c>
      <c r="H22" s="15">
        <v>21</v>
      </c>
      <c r="I22" s="15">
        <v>0</v>
      </c>
      <c r="J22" s="15">
        <v>0</v>
      </c>
      <c r="K22" s="15">
        <f>H22-I22-J22</f>
        <v>0</v>
      </c>
      <c r="L22" s="18">
        <f>K22/G22</f>
        <v>0</v>
      </c>
      <c r="M22" s="16">
        <v>2.47</v>
      </c>
      <c r="N22" s="15">
        <v>10</v>
      </c>
      <c r="O22" s="15">
        <v>0</v>
      </c>
      <c r="P22" s="15">
        <f>N22-O22</f>
        <v>0</v>
      </c>
      <c r="Q22" s="18">
        <v>0.6863</v>
      </c>
      <c r="R22" s="19">
        <f>P22*Q22</f>
        <v>0</v>
      </c>
      <c r="S22" s="15">
        <v>0</v>
      </c>
      <c r="T22" s="15">
        <v>0</v>
      </c>
      <c r="U22" s="15">
        <v>0</v>
      </c>
      <c r="V22" s="19">
        <f>(((S22+T22)*Q22))+U22</f>
        <v>0</v>
      </c>
      <c r="W22" s="15">
        <v>0</v>
      </c>
      <c r="X22" s="15">
        <v>0</v>
      </c>
      <c r="Y22" s="15">
        <v>0</v>
      </c>
      <c r="Z22" s="19">
        <v>2.9118194</v>
      </c>
      <c r="AA22" s="18">
        <f>(K22+R22+V22-W22-X22-Y22-Z22)/G22</f>
        <v>0</v>
      </c>
      <c r="AB22" s="15">
        <f>IF((((G22*$AA$6)-K22-R22-V22+W22+X22+Y22+Z22)/Q22)&gt;0,ROUNDUP((((G22*$AA$6)-K22-R22-V22+W22+X22+Y22+Z22)/Q22),0),0)</f>
        <v>0</v>
      </c>
      <c r="AC22" s="15">
        <f>IF(((G22-K22-R22-V22+W22+X22+Y22+Z22)/Q22)&gt;0,ROUNDUP(((G22-K22-R22-V22+W22+X22+Y22+Z22)/Q22),0),0)</f>
        <v>0</v>
      </c>
      <c r="AD22" s="16">
        <f>IF((AND(L22&gt;0.9,AA22&gt;0.9)),"Category 1",IF((AND(L22&gt;0.85,AA22&gt;0.85)),"Category 2","None"))</f>
        <v>0</v>
      </c>
      <c r="AE22" s="15">
        <f>ROUNDUP(IF(OR(L22&lt;=0.85,(AA22&lt;=0.85)),0,IF((L22&lt;AA22),(K22-(G22*0.85)),((AA22*G22)-(G22*0.85)))),0)</f>
        <v>0</v>
      </c>
      <c r="AF22" s="18">
        <f>P22/(K22+P22)</f>
        <v>0</v>
      </c>
      <c r="AG22" s="15">
        <v>0</v>
      </c>
      <c r="AH22" s="15">
        <v>3</v>
      </c>
      <c r="AI22" s="15">
        <v>0</v>
      </c>
      <c r="AJ22" s="15">
        <v>6</v>
      </c>
      <c r="AK22" s="15">
        <v>1</v>
      </c>
      <c r="AL22" s="15">
        <f>SUM(AG22:AK22)</f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f>SUM(AM22:AP22)</f>
        <v>0</v>
      </c>
      <c r="AR22" s="15" t="s">
        <v>62</v>
      </c>
      <c r="AS22" s="15" t="s">
        <v>76</v>
      </c>
      <c r="AT22" s="15" t="s">
        <v>64</v>
      </c>
      <c r="AU22" s="15">
        <v>3</v>
      </c>
      <c r="AV22" s="15">
        <v>2.8</v>
      </c>
      <c r="AW22" s="15">
        <v>0.92</v>
      </c>
      <c r="AX22" s="15">
        <v>1.77</v>
      </c>
      <c r="AY22" s="18">
        <v>0.6512</v>
      </c>
      <c r="AZ22" s="18">
        <v>0.8526</v>
      </c>
      <c r="BA22" s="18">
        <v>0.7598</v>
      </c>
      <c r="BB22" s="15" t="s">
        <v>88</v>
      </c>
      <c r="BC22" s="15" t="s">
        <v>66</v>
      </c>
    </row>
    <row r="23" spans="1:55">
      <c r="A23" s="15" t="s">
        <v>83</v>
      </c>
      <c r="B23" s="15" t="s">
        <v>118</v>
      </c>
      <c r="C23" s="16" t="s">
        <v>78</v>
      </c>
      <c r="D23" s="17">
        <v>5</v>
      </c>
      <c r="E23" s="17" t="s">
        <v>119</v>
      </c>
      <c r="F23" s="15" t="s">
        <v>120</v>
      </c>
      <c r="G23" s="15">
        <v>13</v>
      </c>
      <c r="H23" s="15">
        <v>11</v>
      </c>
      <c r="I23" s="15">
        <v>0</v>
      </c>
      <c r="J23" s="15">
        <v>1</v>
      </c>
      <c r="K23" s="15">
        <f>H23-I23-J23</f>
        <v>0</v>
      </c>
      <c r="L23" s="18">
        <f>K23/G23</f>
        <v>0</v>
      </c>
      <c r="M23" s="16">
        <v>1.74</v>
      </c>
      <c r="N23" s="15">
        <v>3</v>
      </c>
      <c r="O23" s="15">
        <v>0</v>
      </c>
      <c r="P23" s="15">
        <f>N23-O23</f>
        <v>0</v>
      </c>
      <c r="Q23" s="18">
        <v>0.7692</v>
      </c>
      <c r="R23" s="19">
        <f>P23*Q23</f>
        <v>0</v>
      </c>
      <c r="S23" s="15">
        <v>0</v>
      </c>
      <c r="T23" s="15">
        <v>0</v>
      </c>
      <c r="U23" s="15">
        <v>0</v>
      </c>
      <c r="V23" s="19">
        <f>(((S23+T23)*Q23))+U23</f>
        <v>0</v>
      </c>
      <c r="W23" s="15">
        <v>0</v>
      </c>
      <c r="X23" s="15">
        <v>0</v>
      </c>
      <c r="Y23" s="15">
        <v>0</v>
      </c>
      <c r="Z23" s="19">
        <v>1.1296289</v>
      </c>
      <c r="AA23" s="18">
        <f>(K23+R23+V23-W23-X23-Y23-Z23)/G23</f>
        <v>0</v>
      </c>
      <c r="AB23" s="15">
        <f>IF((((G23*$AA$6)-K23-R23-V23+W23+X23+Y23+Z23)/Q23)&gt;0,ROUNDUP((((G23*$AA$6)-K23-R23-V23+W23+X23+Y23+Z23)/Q23),0),0)</f>
        <v>0</v>
      </c>
      <c r="AC23" s="15">
        <f>IF(((G23-K23-R23-V23+W23+X23+Y23+Z23)/Q23)&gt;0,ROUNDUP(((G23-K23-R23-V23+W23+X23+Y23+Z23)/Q23),0),0)</f>
        <v>0</v>
      </c>
      <c r="AD23" s="16">
        <f>IF((AND(L23&gt;0.9,AA23&gt;0.9)),"Category 1",IF((AND(L23&gt;0.85,AA23&gt;0.85)),"Category 2","None"))</f>
        <v>0</v>
      </c>
      <c r="AE23" s="15">
        <f>ROUNDUP(IF(OR(L23&lt;=0.85,(AA23&lt;=0.85)),0,IF((L23&lt;AA23),(K23-(G23*0.85)),((AA23*G23)-(G23*0.85)))),0)</f>
        <v>0</v>
      </c>
      <c r="AF23" s="18">
        <f>P23/(K23+P23)</f>
        <v>0</v>
      </c>
      <c r="AG23" s="15">
        <v>0</v>
      </c>
      <c r="AH23" s="15">
        <v>1</v>
      </c>
      <c r="AI23" s="15">
        <v>0</v>
      </c>
      <c r="AJ23" s="15">
        <v>0</v>
      </c>
      <c r="AK23" s="15">
        <v>2</v>
      </c>
      <c r="AL23" s="15">
        <f>SUM(AG23:AK23)</f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f>SUM(AM23:AP23)</f>
        <v>0</v>
      </c>
      <c r="AR23" s="15" t="s">
        <v>62</v>
      </c>
      <c r="AS23" s="15" t="s">
        <v>113</v>
      </c>
      <c r="AT23" s="15" t="s">
        <v>64</v>
      </c>
      <c r="AU23" s="15">
        <v>3</v>
      </c>
      <c r="AV23" s="15">
        <v>1.89</v>
      </c>
      <c r="AW23" s="15">
        <v>0.59</v>
      </c>
      <c r="AX23" s="15">
        <v>1.57</v>
      </c>
      <c r="AY23" s="18">
        <v>0.75</v>
      </c>
      <c r="AZ23" s="18">
        <v>0.8938</v>
      </c>
      <c r="BA23" s="18">
        <v>0.8252</v>
      </c>
      <c r="BB23" s="15" t="s">
        <v>121</v>
      </c>
      <c r="BC23" s="15" t="s">
        <v>66</v>
      </c>
    </row>
    <row r="24" spans="1:55">
      <c r="A24" s="15" t="s">
        <v>83</v>
      </c>
      <c r="B24" s="15" t="s">
        <v>89</v>
      </c>
      <c r="C24" s="16" t="s">
        <v>78</v>
      </c>
      <c r="D24" s="17">
        <v>6</v>
      </c>
      <c r="E24" s="17" t="s">
        <v>122</v>
      </c>
      <c r="F24" s="15" t="s">
        <v>123</v>
      </c>
      <c r="G24" s="15">
        <v>22</v>
      </c>
      <c r="H24" s="15">
        <v>19</v>
      </c>
      <c r="I24" s="15">
        <v>0</v>
      </c>
      <c r="J24" s="15">
        <v>0</v>
      </c>
      <c r="K24" s="15">
        <f>H24-I24-J24</f>
        <v>0</v>
      </c>
      <c r="L24" s="18">
        <f>K24/G24</f>
        <v>0</v>
      </c>
      <c r="M24" s="16">
        <v>2.01</v>
      </c>
      <c r="N24" s="15">
        <v>4</v>
      </c>
      <c r="O24" s="15">
        <v>0</v>
      </c>
      <c r="P24" s="15">
        <f>N24-O24</f>
        <v>0</v>
      </c>
      <c r="Q24" s="18">
        <v>0.8158</v>
      </c>
      <c r="R24" s="19">
        <f>P24*Q24</f>
        <v>0</v>
      </c>
      <c r="S24" s="15">
        <v>0</v>
      </c>
      <c r="T24" s="15">
        <v>0</v>
      </c>
      <c r="U24" s="15">
        <v>0</v>
      </c>
      <c r="V24" s="19">
        <f>(((S24+T24)*Q24))+U24</f>
        <v>0</v>
      </c>
      <c r="W24" s="15">
        <v>2</v>
      </c>
      <c r="X24" s="15">
        <v>0</v>
      </c>
      <c r="Y24" s="15">
        <v>1</v>
      </c>
      <c r="Z24" s="19">
        <v>0.9991823</v>
      </c>
      <c r="AA24" s="18">
        <f>(K24+R24+V24-W24-X24-Y24-Z24)/G24</f>
        <v>0</v>
      </c>
      <c r="AB24" s="15">
        <f>IF((((G24*$AA$6)-K24-R24-V24+W24+X24+Y24+Z24)/Q24)&gt;0,ROUNDUP((((G24*$AA$6)-K24-R24-V24+W24+X24+Y24+Z24)/Q24),0),0)</f>
        <v>0</v>
      </c>
      <c r="AC24" s="15">
        <f>IF(((G24-K24-R24-V24+W24+X24+Y24+Z24)/Q24)&gt;0,ROUNDUP(((G24-K24-R24-V24+W24+X24+Y24+Z24)/Q24),0),0)</f>
        <v>0</v>
      </c>
      <c r="AD24" s="16">
        <f>IF((AND(L24&gt;0.9,AA24&gt;0.9)),"Category 1",IF((AND(L24&gt;0.85,AA24&gt;0.85)),"Category 2","None"))</f>
        <v>0</v>
      </c>
      <c r="AE24" s="15">
        <f>ROUNDUP(IF(OR(L24&lt;=0.85,(AA24&lt;=0.85)),0,IF((L24&lt;AA24),(K24-(G24*0.85)),((AA24*G24)-(G24*0.85)))),0)</f>
        <v>0</v>
      </c>
      <c r="AF24" s="18">
        <f>P24/(K24+P24)</f>
        <v>0</v>
      </c>
      <c r="AG24" s="15">
        <v>0</v>
      </c>
      <c r="AH24" s="15">
        <v>1</v>
      </c>
      <c r="AI24" s="15">
        <v>0</v>
      </c>
      <c r="AJ24" s="15">
        <v>3</v>
      </c>
      <c r="AK24" s="15">
        <v>0</v>
      </c>
      <c r="AL24" s="15">
        <f>SUM(AG24:AK24)</f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f>SUM(AM24:AP24)</f>
        <v>0</v>
      </c>
      <c r="AR24" s="15" t="s">
        <v>62</v>
      </c>
      <c r="AS24" s="15" t="s">
        <v>92</v>
      </c>
      <c r="AT24" s="15" t="s">
        <v>64</v>
      </c>
      <c r="AU24" s="15">
        <v>3</v>
      </c>
      <c r="AV24" s="15">
        <v>2.16</v>
      </c>
      <c r="AW24" s="15">
        <v>0.92</v>
      </c>
      <c r="AX24" s="15">
        <v>1.77</v>
      </c>
      <c r="AY24" s="18">
        <v>0.7941</v>
      </c>
      <c r="AZ24" s="18">
        <v>0.8526</v>
      </c>
      <c r="BA24" s="18">
        <v>0.7598</v>
      </c>
      <c r="BB24" s="15" t="s">
        <v>88</v>
      </c>
      <c r="BC24" s="15" t="s">
        <v>66</v>
      </c>
    </row>
    <row r="25" spans="1:55">
      <c r="A25" s="15" t="s">
        <v>57</v>
      </c>
      <c r="B25" s="15" t="s">
        <v>58</v>
      </c>
      <c r="C25" s="16" t="s">
        <v>94</v>
      </c>
      <c r="D25" s="17">
        <v>8</v>
      </c>
      <c r="E25" s="17" t="s">
        <v>124</v>
      </c>
      <c r="F25" s="15" t="s">
        <v>125</v>
      </c>
      <c r="G25" s="15">
        <v>26</v>
      </c>
      <c r="H25" s="15">
        <v>23</v>
      </c>
      <c r="I25" s="15">
        <v>0</v>
      </c>
      <c r="J25" s="15">
        <v>0</v>
      </c>
      <c r="K25" s="15">
        <f>H25-I25-J25</f>
        <v>0</v>
      </c>
      <c r="L25" s="18">
        <f>K25/G25</f>
        <v>0</v>
      </c>
      <c r="M25" s="16">
        <v>0.74</v>
      </c>
      <c r="N25" s="15">
        <v>0</v>
      </c>
      <c r="O25" s="15">
        <v>0</v>
      </c>
      <c r="P25" s="15">
        <f>N25-O25</f>
        <v>0</v>
      </c>
      <c r="Q25" s="18">
        <v>0.76</v>
      </c>
      <c r="R25" s="19">
        <f>P25*Q25</f>
        <v>0</v>
      </c>
      <c r="S25" s="15">
        <v>0</v>
      </c>
      <c r="T25" s="15">
        <v>0</v>
      </c>
      <c r="U25" s="15">
        <v>0</v>
      </c>
      <c r="V25" s="19">
        <f>(((S25+T25)*Q25))+U25</f>
        <v>0</v>
      </c>
      <c r="W25" s="15">
        <v>1</v>
      </c>
      <c r="X25" s="15">
        <v>0</v>
      </c>
      <c r="Y25" s="15">
        <v>0</v>
      </c>
      <c r="Z25" s="19">
        <v>0.5410328</v>
      </c>
      <c r="AA25" s="18">
        <f>(K25+R25+V25-W25-X25-Y25-Z25)/G25</f>
        <v>0</v>
      </c>
      <c r="AB25" s="15">
        <f>IF((((G25*$AA$6)-K25-R25-V25+W25+X25+Y25+Z25)/Q25)&gt;0,ROUNDUP((((G25*$AA$6)-K25-R25-V25+W25+X25+Y25+Z25)/Q25),0),0)</f>
        <v>0</v>
      </c>
      <c r="AC25" s="15">
        <f>IF(((G25-K25-R25-V25+W25+X25+Y25+Z25)/Q25)&gt;0,ROUNDUP(((G25-K25-R25-V25+W25+X25+Y25+Z25)/Q25),0),0)</f>
        <v>0</v>
      </c>
      <c r="AD25" s="16">
        <f>IF((AND(L25&gt;0.9,AA25&gt;0.9)),"Category 1",IF((AND(L25&gt;0.85,AA25&gt;0.85)),"Category 2","None"))</f>
        <v>0</v>
      </c>
      <c r="AE25" s="15">
        <f>ROUNDUP(IF(OR(L25&lt;=0.85,(AA25&lt;=0.85)),0,IF((L25&lt;AA25),(K25-(G25*0.85)),((AA25*G25)-(G25*0.85)))),0)</f>
        <v>0</v>
      </c>
      <c r="AF25" s="18">
        <f>P25/(K25+P25)</f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f>SUM(AG25:AK25)</f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f>SUM(AM25:AP25)</f>
        <v>0</v>
      </c>
      <c r="AR25" s="15" t="s">
        <v>62</v>
      </c>
      <c r="AS25" s="15" t="s">
        <v>63</v>
      </c>
      <c r="AT25" s="15" t="s">
        <v>64</v>
      </c>
      <c r="AU25" s="15">
        <v>7</v>
      </c>
      <c r="AV25" s="15">
        <v>0.89</v>
      </c>
      <c r="AW25" s="15">
        <v>0.63</v>
      </c>
      <c r="AX25" s="15">
        <v>0.83</v>
      </c>
      <c r="AY25" s="18">
        <v>0.8</v>
      </c>
      <c r="AZ25" s="18">
        <v>0.7333</v>
      </c>
      <c r="BA25" s="18">
        <v>0.8502</v>
      </c>
      <c r="BB25" s="15" t="s">
        <v>126</v>
      </c>
      <c r="BC25" s="15" t="s">
        <v>66</v>
      </c>
    </row>
    <row r="26" spans="1:55">
      <c r="A26" s="15" t="s">
        <v>57</v>
      </c>
      <c r="B26" s="15" t="s">
        <v>127</v>
      </c>
      <c r="C26" s="16" t="s">
        <v>94</v>
      </c>
      <c r="D26" s="17">
        <v>8</v>
      </c>
      <c r="E26" s="17" t="s">
        <v>128</v>
      </c>
      <c r="F26" s="15" t="s">
        <v>129</v>
      </c>
      <c r="G26" s="15">
        <v>22</v>
      </c>
      <c r="H26" s="15">
        <v>16</v>
      </c>
      <c r="I26" s="15">
        <v>0</v>
      </c>
      <c r="J26" s="15">
        <v>0</v>
      </c>
      <c r="K26" s="15">
        <f>H26-I26-J26</f>
        <v>0</v>
      </c>
      <c r="L26" s="18">
        <f>K26/G26</f>
        <v>0</v>
      </c>
      <c r="M26" s="16">
        <v>0.83</v>
      </c>
      <c r="N26" s="15">
        <v>2</v>
      </c>
      <c r="O26" s="15">
        <v>0</v>
      </c>
      <c r="P26" s="15">
        <f>N26-O26</f>
        <v>0</v>
      </c>
      <c r="Q26" s="18">
        <v>0.7805</v>
      </c>
      <c r="R26" s="19">
        <f>P26*Q26</f>
        <v>0</v>
      </c>
      <c r="S26" s="15">
        <v>2</v>
      </c>
      <c r="T26" s="15">
        <v>1</v>
      </c>
      <c r="U26" s="15">
        <v>0</v>
      </c>
      <c r="V26" s="19">
        <f>(((S26+T26)*Q26))+U26</f>
        <v>0</v>
      </c>
      <c r="W26" s="15">
        <v>0</v>
      </c>
      <c r="X26" s="15">
        <v>0</v>
      </c>
      <c r="Y26" s="15">
        <v>0</v>
      </c>
      <c r="Z26" s="19">
        <v>1</v>
      </c>
      <c r="AA26" s="18">
        <f>(K26+R26+V26-W26-X26-Y26-Z26)/G26</f>
        <v>0</v>
      </c>
      <c r="AB26" s="15">
        <f>IF((((G26*$AA$6)-K26-R26-V26+W26+X26+Y26+Z26)/Q26)&gt;0,ROUNDUP((((G26*$AA$6)-K26-R26-V26+W26+X26+Y26+Z26)/Q26),0),0)</f>
        <v>0</v>
      </c>
      <c r="AC26" s="15">
        <f>IF(((G26-K26-R26-V26+W26+X26+Y26+Z26)/Q26)&gt;0,ROUNDUP(((G26-K26-R26-V26+W26+X26+Y26+Z26)/Q26),0),0)</f>
        <v>0</v>
      </c>
      <c r="AD26" s="16">
        <f>IF((AND(L26&gt;0.9,AA26&gt;0.9)),"Category 1",IF((AND(L26&gt;0.85,AA26&gt;0.85)),"Category 2","None"))</f>
        <v>0</v>
      </c>
      <c r="AE26" s="15">
        <f>ROUNDUP(IF(OR(L26&lt;=0.85,(AA26&lt;=0.85)),0,IF((L26&lt;AA26),(K26-(G26*0.85)),((AA26*G26)-(G26*0.85)))),0)</f>
        <v>0</v>
      </c>
      <c r="AF26" s="18">
        <f>P26/(K26+P26)</f>
        <v>0</v>
      </c>
      <c r="AG26" s="15">
        <v>0</v>
      </c>
      <c r="AH26" s="15">
        <v>1</v>
      </c>
      <c r="AI26" s="15">
        <v>0</v>
      </c>
      <c r="AJ26" s="15">
        <v>1</v>
      </c>
      <c r="AK26" s="15">
        <v>0</v>
      </c>
      <c r="AL26" s="15">
        <f>SUM(AG26:AK26)</f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f>SUM(AM26:AP26)</f>
        <v>0</v>
      </c>
      <c r="AR26" s="15" t="s">
        <v>62</v>
      </c>
      <c r="AS26" s="15" t="s">
        <v>63</v>
      </c>
      <c r="AT26" s="15" t="s">
        <v>64</v>
      </c>
      <c r="AU26" s="15">
        <v>7</v>
      </c>
      <c r="AV26" s="15">
        <v>1.2</v>
      </c>
      <c r="AW26" s="15">
        <v>0.66</v>
      </c>
      <c r="AX26" s="15">
        <v>0.83</v>
      </c>
      <c r="AY26" s="18">
        <v>0.7143</v>
      </c>
      <c r="AZ26" s="18">
        <v>0.8148</v>
      </c>
      <c r="BA26" s="18">
        <v>0.8502</v>
      </c>
      <c r="BB26" s="15" t="s">
        <v>126</v>
      </c>
      <c r="BC26" s="15" t="s">
        <v>66</v>
      </c>
    </row>
    <row r="27" spans="1:55">
      <c r="A27" s="15" t="s">
        <v>57</v>
      </c>
      <c r="B27" s="15" t="s">
        <v>130</v>
      </c>
      <c r="C27" s="16" t="s">
        <v>94</v>
      </c>
      <c r="D27" s="17">
        <v>5</v>
      </c>
      <c r="E27" s="17" t="s">
        <v>131</v>
      </c>
      <c r="F27" s="15" t="s">
        <v>132</v>
      </c>
      <c r="G27" s="15">
        <v>9</v>
      </c>
      <c r="H27" s="15">
        <v>9</v>
      </c>
      <c r="I27" s="15">
        <v>0</v>
      </c>
      <c r="J27" s="15">
        <v>0</v>
      </c>
      <c r="K27" s="15">
        <f>H27-I27-J27</f>
        <v>0</v>
      </c>
      <c r="L27" s="18">
        <f>K27/G27</f>
        <v>0</v>
      </c>
      <c r="M27" s="16">
        <v>0.89</v>
      </c>
      <c r="N27" s="15">
        <v>5</v>
      </c>
      <c r="O27" s="15">
        <v>1</v>
      </c>
      <c r="P27" s="15">
        <f>N27-O27</f>
        <v>0</v>
      </c>
      <c r="Q27" s="18">
        <v>0.8485</v>
      </c>
      <c r="R27" s="19">
        <f>P27*Q27</f>
        <v>0</v>
      </c>
      <c r="S27" s="15">
        <v>0</v>
      </c>
      <c r="T27" s="15">
        <v>0</v>
      </c>
      <c r="U27" s="15">
        <v>0</v>
      </c>
      <c r="V27" s="19">
        <f>(((S27+T27)*Q27))+U27</f>
        <v>0</v>
      </c>
      <c r="W27" s="15">
        <v>0</v>
      </c>
      <c r="X27" s="15">
        <v>1</v>
      </c>
      <c r="Y27" s="15">
        <v>0</v>
      </c>
      <c r="Z27" s="19">
        <v>1</v>
      </c>
      <c r="AA27" s="18">
        <f>(K27+R27+V27-W27-X27-Y27-Z27)/G27</f>
        <v>0</v>
      </c>
      <c r="AB27" s="15">
        <f>IF((((G27*$AA$6)-K27-R27-V27+W27+X27+Y27+Z27)/Q27)&gt;0,ROUNDUP((((G27*$AA$6)-K27-R27-V27+W27+X27+Y27+Z27)/Q27),0),0)</f>
        <v>0</v>
      </c>
      <c r="AC27" s="15">
        <f>IF(((G27-K27-R27-V27+W27+X27+Y27+Z27)/Q27)&gt;0,ROUNDUP(((G27-K27-R27-V27+W27+X27+Y27+Z27)/Q27),0),0)</f>
        <v>0</v>
      </c>
      <c r="AD27" s="16">
        <f>IF((AND(L27&gt;0.9,AA27&gt;0.9)),"Category 1",IF((AND(L27&gt;0.85,AA27&gt;0.85)),"Category 2","None"))</f>
        <v>0</v>
      </c>
      <c r="AE27" s="15">
        <f>ROUNDUP(IF(OR(L27&lt;=0.85,(AA27&lt;=0.85)),0,IF((L27&lt;AA27),(K27-(G27*0.85)),((AA27*G27)-(G27*0.85)))),0)</f>
        <v>0</v>
      </c>
      <c r="AF27" s="18">
        <f>P27/(K27+P27)</f>
        <v>0</v>
      </c>
      <c r="AG27" s="15">
        <v>0</v>
      </c>
      <c r="AH27" s="15">
        <v>1</v>
      </c>
      <c r="AI27" s="15">
        <v>1</v>
      </c>
      <c r="AJ27" s="15">
        <v>0</v>
      </c>
      <c r="AK27" s="15">
        <v>3</v>
      </c>
      <c r="AL27" s="15">
        <f>SUM(AG27:AK27)</f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>SUM(AM27:AP27)</f>
        <v>0</v>
      </c>
      <c r="AR27" s="15" t="s">
        <v>62</v>
      </c>
      <c r="AS27" s="15" t="s">
        <v>92</v>
      </c>
      <c r="AT27" s="15" t="s">
        <v>64</v>
      </c>
      <c r="AU27" s="15">
        <v>7</v>
      </c>
      <c r="AV27" s="15">
        <v>0.98</v>
      </c>
      <c r="AW27" s="15">
        <v>0.36</v>
      </c>
      <c r="AX27" s="15">
        <v>0.75</v>
      </c>
      <c r="AY27" s="18">
        <v>0.8333</v>
      </c>
      <c r="AZ27" s="18">
        <v>0.8844</v>
      </c>
      <c r="BA27" s="18">
        <v>0.8755</v>
      </c>
      <c r="BB27" s="15" t="s">
        <v>97</v>
      </c>
      <c r="BC27" s="15" t="s">
        <v>66</v>
      </c>
    </row>
    <row r="28" spans="1:55">
      <c r="A28" s="15" t="s">
        <v>83</v>
      </c>
      <c r="B28" s="15" t="s">
        <v>110</v>
      </c>
      <c r="C28" s="16" t="s">
        <v>94</v>
      </c>
      <c r="D28" s="17">
        <v>5</v>
      </c>
      <c r="E28" s="17" t="s">
        <v>133</v>
      </c>
      <c r="F28" s="15" t="s">
        <v>134</v>
      </c>
      <c r="G28" s="15">
        <v>9</v>
      </c>
      <c r="H28" s="15">
        <v>12</v>
      </c>
      <c r="I28" s="15">
        <v>0</v>
      </c>
      <c r="J28" s="15">
        <v>1</v>
      </c>
      <c r="K28" s="15">
        <f>H28-I28-J28</f>
        <v>0</v>
      </c>
      <c r="L28" s="18">
        <f>K28/G28</f>
        <v>0</v>
      </c>
      <c r="M28" s="16">
        <v>0.33</v>
      </c>
      <c r="N28" s="15">
        <v>1</v>
      </c>
      <c r="O28" s="15">
        <v>0</v>
      </c>
      <c r="P28" s="15">
        <f>N28-O28</f>
        <v>0</v>
      </c>
      <c r="Q28" s="18">
        <v>0.9444</v>
      </c>
      <c r="R28" s="19">
        <f>P28*Q28</f>
        <v>0</v>
      </c>
      <c r="S28" s="15">
        <v>0</v>
      </c>
      <c r="T28" s="15">
        <v>0</v>
      </c>
      <c r="U28" s="15">
        <v>0</v>
      </c>
      <c r="V28" s="19">
        <f>(((S28+T28)*Q28))+U28</f>
        <v>0</v>
      </c>
      <c r="W28" s="15">
        <v>1</v>
      </c>
      <c r="X28" s="15">
        <v>0</v>
      </c>
      <c r="Y28" s="15">
        <v>0</v>
      </c>
      <c r="Z28" s="19">
        <v>0.0894861</v>
      </c>
      <c r="AA28" s="18">
        <f>(K28+R28+V28-W28-X28-Y28-Z28)/G28</f>
        <v>0</v>
      </c>
      <c r="AB28" s="15">
        <f>IF((((G28*$AA$6)-K28-R28-V28+W28+X28+Y28+Z28)/Q28)&gt;0,ROUNDUP((((G28*$AA$6)-K28-R28-V28+W28+X28+Y28+Z28)/Q28),0),0)</f>
        <v>0</v>
      </c>
      <c r="AC28" s="15">
        <f>IF(((G28-K28-R28-V28+W28+X28+Y28+Z28)/Q28)&gt;0,ROUNDUP(((G28-K28-R28-V28+W28+X28+Y28+Z28)/Q28),0),0)</f>
        <v>0</v>
      </c>
      <c r="AD28" s="16">
        <f>IF((AND(L28&gt;0.9,AA28&gt;0.9)),"Category 1",IF((AND(L28&gt;0.85,AA28&gt;0.85)),"Category 2","None"))</f>
        <v>0</v>
      </c>
      <c r="AE28" s="15">
        <f>ROUNDUP(IF(OR(L28&lt;=0.85,(AA28&lt;=0.85)),0,IF((L28&lt;AA28),(K28-(G28*0.85)),((AA28*G28)-(G28*0.85)))),0)</f>
        <v>0</v>
      </c>
      <c r="AF28" s="18">
        <f>P28/(K28+P28)</f>
        <v>0</v>
      </c>
      <c r="AG28" s="15">
        <v>0</v>
      </c>
      <c r="AH28" s="15">
        <v>1</v>
      </c>
      <c r="AI28" s="15">
        <v>0</v>
      </c>
      <c r="AJ28" s="15">
        <v>0</v>
      </c>
      <c r="AK28" s="15">
        <v>0</v>
      </c>
      <c r="AL28" s="15">
        <f>SUM(AG28:AK28)</f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>SUM(AM28:AP28)</f>
        <v>0</v>
      </c>
      <c r="AR28" s="15" t="s">
        <v>62</v>
      </c>
      <c r="AS28" s="15" t="s">
        <v>113</v>
      </c>
      <c r="AT28" s="15" t="s">
        <v>64</v>
      </c>
      <c r="AU28" s="15">
        <v>7</v>
      </c>
      <c r="AV28" s="15">
        <v>0.33</v>
      </c>
      <c r="AW28" s="15">
        <v>0.36</v>
      </c>
      <c r="AX28" s="15">
        <v>0.75</v>
      </c>
      <c r="AY28" s="18">
        <v>1</v>
      </c>
      <c r="AZ28" s="18">
        <v>0.8844</v>
      </c>
      <c r="BA28" s="18">
        <v>0.8755</v>
      </c>
      <c r="BB28" s="15" t="s">
        <v>97</v>
      </c>
      <c r="BC28" s="15" t="s">
        <v>66</v>
      </c>
    </row>
    <row r="29" spans="1:55">
      <c r="A29" s="15" t="s">
        <v>83</v>
      </c>
      <c r="B29" s="15" t="s">
        <v>135</v>
      </c>
      <c r="C29" s="16" t="s">
        <v>94</v>
      </c>
      <c r="D29" s="17">
        <v>5</v>
      </c>
      <c r="E29" s="17" t="s">
        <v>136</v>
      </c>
      <c r="F29" s="15" t="s">
        <v>137</v>
      </c>
      <c r="G29" s="15">
        <v>11</v>
      </c>
      <c r="H29" s="15">
        <v>10</v>
      </c>
      <c r="I29" s="15">
        <v>0</v>
      </c>
      <c r="J29" s="15">
        <v>2</v>
      </c>
      <c r="K29" s="15">
        <f>H29-I29-J29</f>
        <v>0</v>
      </c>
      <c r="L29" s="18">
        <f>K29/G29</f>
        <v>0</v>
      </c>
      <c r="M29" s="16">
        <v>0.76</v>
      </c>
      <c r="N29" s="15">
        <v>4</v>
      </c>
      <c r="O29" s="15">
        <v>0</v>
      </c>
      <c r="P29" s="15">
        <f>N29-O29</f>
        <v>0</v>
      </c>
      <c r="Q29" s="18">
        <v>0.9394</v>
      </c>
      <c r="R29" s="19">
        <f>P29*Q29</f>
        <v>0</v>
      </c>
      <c r="S29" s="15">
        <v>0</v>
      </c>
      <c r="T29" s="15">
        <v>0</v>
      </c>
      <c r="U29" s="15">
        <v>0</v>
      </c>
      <c r="V29" s="19">
        <f>(((S29+T29)*Q29))+U29</f>
        <v>0</v>
      </c>
      <c r="W29" s="15">
        <v>0</v>
      </c>
      <c r="X29" s="15">
        <v>0</v>
      </c>
      <c r="Y29" s="15">
        <v>0</v>
      </c>
      <c r="Z29" s="19">
        <v>1</v>
      </c>
      <c r="AA29" s="18">
        <f>(K29+R29+V29-W29-X29-Y29-Z29)/G29</f>
        <v>0</v>
      </c>
      <c r="AB29" s="15">
        <f>IF((((G29*$AA$6)-K29-R29-V29+W29+X29+Y29+Z29)/Q29)&gt;0,ROUNDUP((((G29*$AA$6)-K29-R29-V29+W29+X29+Y29+Z29)/Q29),0),0)</f>
        <v>0</v>
      </c>
      <c r="AC29" s="15">
        <f>IF(((G29-K29-R29-V29+W29+X29+Y29+Z29)/Q29)&gt;0,ROUNDUP(((G29-K29-R29-V29+W29+X29+Y29+Z29)/Q29),0),0)</f>
        <v>0</v>
      </c>
      <c r="AD29" s="16">
        <f>IF((AND(L29&gt;0.9,AA29&gt;0.9)),"Category 1",IF((AND(L29&gt;0.85,AA29&gt;0.85)),"Category 2","None"))</f>
        <v>0</v>
      </c>
      <c r="AE29" s="15">
        <f>ROUNDUP(IF(OR(L29&lt;=0.85,(AA29&lt;=0.85)),0,IF((L29&lt;AA29),(K29-(G29*0.85)),((AA29*G29)-(G29*0.85)))),0)</f>
        <v>0</v>
      </c>
      <c r="AF29" s="18">
        <f>P29/(K29+P29)</f>
        <v>0</v>
      </c>
      <c r="AG29" s="15">
        <v>0</v>
      </c>
      <c r="AH29" s="15">
        <v>1</v>
      </c>
      <c r="AI29" s="15">
        <v>0</v>
      </c>
      <c r="AJ29" s="15">
        <v>0</v>
      </c>
      <c r="AK29" s="15">
        <v>3</v>
      </c>
      <c r="AL29" s="15">
        <f>SUM(AG29:AK29)</f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>SUM(AM29:AP29)</f>
        <v>0</v>
      </c>
      <c r="AR29" s="15" t="s">
        <v>62</v>
      </c>
      <c r="AS29" s="15" t="s">
        <v>113</v>
      </c>
      <c r="AT29" s="15" t="s">
        <v>64</v>
      </c>
      <c r="AU29" s="15">
        <v>7</v>
      </c>
      <c r="AV29" s="15">
        <v>0.92</v>
      </c>
      <c r="AW29" s="15">
        <v>0.3</v>
      </c>
      <c r="AX29" s="15">
        <v>0.75</v>
      </c>
      <c r="AY29" s="18">
        <v>0.9583</v>
      </c>
      <c r="AZ29" s="18">
        <v>0.8889</v>
      </c>
      <c r="BA29" s="18">
        <v>0.8755</v>
      </c>
      <c r="BB29" s="15" t="s">
        <v>97</v>
      </c>
      <c r="BC29" s="15" t="s">
        <v>66</v>
      </c>
    </row>
    <row r="30" spans="1:55">
      <c r="A30" s="15" t="s">
        <v>57</v>
      </c>
      <c r="B30" s="15" t="s">
        <v>127</v>
      </c>
      <c r="C30" s="16" t="s">
        <v>78</v>
      </c>
      <c r="D30" s="17">
        <v>6</v>
      </c>
      <c r="E30" s="17" t="s">
        <v>138</v>
      </c>
      <c r="F30" s="15" t="s">
        <v>139</v>
      </c>
      <c r="G30" s="15">
        <v>15</v>
      </c>
      <c r="H30" s="15">
        <v>13</v>
      </c>
      <c r="I30" s="15">
        <v>0</v>
      </c>
      <c r="J30" s="15">
        <v>0</v>
      </c>
      <c r="K30" s="15">
        <f>H30-I30-J30</f>
        <v>0</v>
      </c>
      <c r="L30" s="18">
        <f>K30/G30</f>
        <v>0</v>
      </c>
      <c r="M30" s="16">
        <v>1.74</v>
      </c>
      <c r="N30" s="15">
        <v>4</v>
      </c>
      <c r="O30" s="15">
        <v>0</v>
      </c>
      <c r="P30" s="15">
        <f>N30-O30</f>
        <v>0</v>
      </c>
      <c r="Q30" s="18">
        <v>0.7429</v>
      </c>
      <c r="R30" s="19">
        <f>P30*Q30</f>
        <v>0</v>
      </c>
      <c r="S30" s="15">
        <v>1</v>
      </c>
      <c r="T30" s="15">
        <v>0</v>
      </c>
      <c r="U30" s="15">
        <v>0</v>
      </c>
      <c r="V30" s="19">
        <f>(((S30+T30)*Q30))+U30</f>
        <v>0</v>
      </c>
      <c r="W30" s="15">
        <v>1</v>
      </c>
      <c r="X30" s="15">
        <v>0</v>
      </c>
      <c r="Y30" s="15">
        <v>0</v>
      </c>
      <c r="Z30" s="19">
        <v>0.6449253</v>
      </c>
      <c r="AA30" s="18">
        <f>(K30+R30+V30-W30-X30-Y30-Z30)/G30</f>
        <v>0</v>
      </c>
      <c r="AB30" s="15">
        <f>IF((((G30*$AA$6)-K30-R30-V30+W30+X30+Y30+Z30)/Q30)&gt;0,ROUNDUP((((G30*$AA$6)-K30-R30-V30+W30+X30+Y30+Z30)/Q30),0),0)</f>
        <v>0</v>
      </c>
      <c r="AC30" s="15">
        <f>IF(((G30-K30-R30-V30+W30+X30+Y30+Z30)/Q30)&gt;0,ROUNDUP(((G30-K30-R30-V30+W30+X30+Y30+Z30)/Q30),0),0)</f>
        <v>0</v>
      </c>
      <c r="AD30" s="16">
        <f>IF((AND(L30&gt;0.9,AA30&gt;0.9)),"Category 1",IF((AND(L30&gt;0.85,AA30&gt;0.85)),"Category 2","None"))</f>
        <v>0</v>
      </c>
      <c r="AE30" s="15">
        <f>ROUNDUP(IF(OR(L30&lt;=0.85,(AA30&lt;=0.85)),0,IF((L30&lt;AA30),(K30-(G30*0.85)),((AA30*G30)-(G30*0.85)))),0)</f>
        <v>0</v>
      </c>
      <c r="AF30" s="18">
        <f>P30/(K30+P30)</f>
        <v>0</v>
      </c>
      <c r="AG30" s="15">
        <v>0</v>
      </c>
      <c r="AH30" s="15">
        <v>0</v>
      </c>
      <c r="AI30" s="15">
        <v>0</v>
      </c>
      <c r="AJ30" s="15">
        <v>2</v>
      </c>
      <c r="AK30" s="15">
        <v>2</v>
      </c>
      <c r="AL30" s="15">
        <f>SUM(AG30:AK30)</f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>SUM(AM30:AP30)</f>
        <v>0</v>
      </c>
      <c r="AR30" s="15" t="s">
        <v>62</v>
      </c>
      <c r="AS30" s="15" t="s">
        <v>63</v>
      </c>
      <c r="AT30" s="15" t="s">
        <v>64</v>
      </c>
      <c r="AU30" s="15">
        <v>3</v>
      </c>
      <c r="AV30" s="15">
        <v>1.79</v>
      </c>
      <c r="AW30" s="15">
        <v>0.92</v>
      </c>
      <c r="AX30" s="15">
        <v>1.77</v>
      </c>
      <c r="AY30" s="18">
        <v>0.7353</v>
      </c>
      <c r="AZ30" s="18">
        <v>0.8526</v>
      </c>
      <c r="BA30" s="18">
        <v>0.7598</v>
      </c>
      <c r="BB30" s="15" t="s">
        <v>88</v>
      </c>
      <c r="BC30" s="15" t="s">
        <v>66</v>
      </c>
    </row>
    <row r="31" spans="1:55">
      <c r="A31" s="15" t="s">
        <v>67</v>
      </c>
      <c r="B31" s="15" t="s">
        <v>68</v>
      </c>
      <c r="C31" s="16" t="s">
        <v>94</v>
      </c>
      <c r="D31" s="17">
        <v>12</v>
      </c>
      <c r="E31" s="17" t="s">
        <v>140</v>
      </c>
      <c r="F31" s="15" t="s">
        <v>141</v>
      </c>
      <c r="G31" s="15">
        <v>47</v>
      </c>
      <c r="H31" s="15">
        <v>40</v>
      </c>
      <c r="I31" s="15">
        <v>3</v>
      </c>
      <c r="J31" s="15">
        <v>0</v>
      </c>
      <c r="K31" s="15">
        <f>H31-I31-J31</f>
        <v>0</v>
      </c>
      <c r="L31" s="18">
        <f>K31/G31</f>
        <v>0</v>
      </c>
      <c r="M31" s="16">
        <v>1.02</v>
      </c>
      <c r="N31" s="15">
        <v>9</v>
      </c>
      <c r="O31" s="15">
        <v>0</v>
      </c>
      <c r="P31" s="15">
        <f>N31-O31</f>
        <v>0</v>
      </c>
      <c r="Q31" s="18">
        <v>0.6949</v>
      </c>
      <c r="R31" s="19">
        <f>P31*Q31</f>
        <v>0</v>
      </c>
      <c r="S31" s="15">
        <v>0</v>
      </c>
      <c r="T31" s="15">
        <v>0</v>
      </c>
      <c r="U31" s="15">
        <v>3</v>
      </c>
      <c r="V31" s="19">
        <f>(((S31+T31)*Q31))+U31</f>
        <v>0</v>
      </c>
      <c r="W31" s="15">
        <v>0</v>
      </c>
      <c r="X31" s="15">
        <v>0</v>
      </c>
      <c r="Y31" s="15">
        <v>0</v>
      </c>
      <c r="Z31" s="19">
        <v>2.4041283</v>
      </c>
      <c r="AA31" s="18">
        <f>(K31+R31+V31-W31-X31-Y31-Z31)/G31</f>
        <v>0</v>
      </c>
      <c r="AB31" s="15">
        <f>IF((((G31*$AA$6)-K31-R31-V31+W31+X31+Y31+Z31)/Q31)&gt;0,ROUNDUP((((G31*$AA$6)-K31-R31-V31+W31+X31+Y31+Z31)/Q31),0),0)</f>
        <v>0</v>
      </c>
      <c r="AC31" s="15">
        <f>IF(((G31-K31-R31-V31+W31+X31+Y31+Z31)/Q31)&gt;0,ROUNDUP(((G31-K31-R31-V31+W31+X31+Y31+Z31)/Q31),0),0)</f>
        <v>0</v>
      </c>
      <c r="AD31" s="16">
        <f>IF((AND(L31&gt;0.9,AA31&gt;0.9)),"Category 1",IF((AND(L31&gt;0.85,AA31&gt;0.85)),"Category 2","None"))</f>
        <v>0</v>
      </c>
      <c r="AE31" s="15">
        <f>ROUNDUP(IF(OR(L31&lt;=0.85,(AA31&lt;=0.85)),0,IF((L31&lt;AA31),(K31-(G31*0.85)),((AA31*G31)-(G31*0.85)))),0)</f>
        <v>0</v>
      </c>
      <c r="AF31" s="18">
        <f>P31/(K31+P31)</f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f>SUM(AG31:AK31)</f>
        <v>0</v>
      </c>
      <c r="AM31" s="15">
        <v>6</v>
      </c>
      <c r="AN31" s="15">
        <v>1</v>
      </c>
      <c r="AO31" s="15">
        <v>2</v>
      </c>
      <c r="AP31" s="15">
        <v>0</v>
      </c>
      <c r="AQ31" s="15">
        <f>SUM(AM31:AP31)</f>
        <v>0</v>
      </c>
      <c r="AR31" s="15" t="s">
        <v>62</v>
      </c>
      <c r="AS31" s="15" t="s">
        <v>71</v>
      </c>
      <c r="AT31" s="15" t="s">
        <v>142</v>
      </c>
      <c r="AU31" s="15">
        <v>7</v>
      </c>
      <c r="AV31" s="15">
        <v>1.87</v>
      </c>
      <c r="AW31" s="15">
        <v>1.02</v>
      </c>
      <c r="AX31" s="15">
        <v>1.34</v>
      </c>
      <c r="AY31" s="18">
        <v>0.75</v>
      </c>
      <c r="AZ31" s="18">
        <v>0.6949</v>
      </c>
      <c r="BA31" s="18">
        <v>0.7044</v>
      </c>
      <c r="BB31" s="15" t="s">
        <v>143</v>
      </c>
      <c r="BC31" s="15" t="s">
        <v>66</v>
      </c>
    </row>
    <row r="32" spans="1:55">
      <c r="A32" s="15" t="s">
        <v>83</v>
      </c>
      <c r="B32" s="15" t="s">
        <v>144</v>
      </c>
      <c r="C32" s="16" t="s">
        <v>78</v>
      </c>
      <c r="D32" s="17">
        <v>9</v>
      </c>
      <c r="E32" s="17" t="s">
        <v>145</v>
      </c>
      <c r="F32" s="15" t="s">
        <v>146</v>
      </c>
      <c r="G32" s="15">
        <v>60</v>
      </c>
      <c r="H32" s="15">
        <v>32</v>
      </c>
      <c r="I32" s="15">
        <v>0</v>
      </c>
      <c r="J32" s="15">
        <v>0</v>
      </c>
      <c r="K32" s="15">
        <f>H32-I32-J32</f>
        <v>0</v>
      </c>
      <c r="L32" s="18">
        <f>K32/G32</f>
        <v>0</v>
      </c>
      <c r="M32" s="16">
        <v>1.67</v>
      </c>
      <c r="N32" s="15">
        <v>9</v>
      </c>
      <c r="O32" s="15">
        <v>0</v>
      </c>
      <c r="P32" s="15">
        <f>N32-O32</f>
        <v>0</v>
      </c>
      <c r="Q32" s="18">
        <v>0.7447</v>
      </c>
      <c r="R32" s="19">
        <f>P32*Q32</f>
        <v>0</v>
      </c>
      <c r="S32" s="15">
        <v>3</v>
      </c>
      <c r="T32" s="15">
        <v>2</v>
      </c>
      <c r="U32" s="15">
        <v>0</v>
      </c>
      <c r="V32" s="19">
        <f>(((S32+T32)*Q32))+U32</f>
        <v>0</v>
      </c>
      <c r="W32" s="15">
        <v>0</v>
      </c>
      <c r="X32" s="15">
        <v>0</v>
      </c>
      <c r="Y32" s="15">
        <v>0</v>
      </c>
      <c r="Z32" s="19">
        <v>2.7743099</v>
      </c>
      <c r="AA32" s="18">
        <f>(K32+R32+V32-W32-X32-Y32-Z32)/G32</f>
        <v>0</v>
      </c>
      <c r="AB32" s="15">
        <f>IF((((G32*$AA$6)-K32-R32-V32+W32+X32+Y32+Z32)/Q32)&gt;0,ROUNDUP((((G32*$AA$6)-K32-R32-V32+W32+X32+Y32+Z32)/Q32),0),0)</f>
        <v>0</v>
      </c>
      <c r="AC32" s="15">
        <f>IF(((G32-K32-R32-V32+W32+X32+Y32+Z32)/Q32)&gt;0,ROUNDUP(((G32-K32-R32-V32+W32+X32+Y32+Z32)/Q32),0),0)</f>
        <v>0</v>
      </c>
      <c r="AD32" s="16">
        <f>IF((AND(L32&gt;0.9,AA32&gt;0.9)),"Category 1",IF((AND(L32&gt;0.85,AA32&gt;0.85)),"Category 2","None"))</f>
        <v>0</v>
      </c>
      <c r="AE32" s="15">
        <f>ROUNDUP(IF(OR(L32&lt;=0.85,(AA32&lt;=0.85)),0,IF((L32&lt;AA32),(K32-(G32*0.85)),((AA32*G32)-(G32*0.85)))),0)</f>
        <v>0</v>
      </c>
      <c r="AF32" s="18">
        <f>P32/(K32+P32)</f>
        <v>0</v>
      </c>
      <c r="AG32" s="15">
        <v>0</v>
      </c>
      <c r="AH32" s="15">
        <v>0</v>
      </c>
      <c r="AI32" s="15">
        <v>1</v>
      </c>
      <c r="AJ32" s="15">
        <v>0</v>
      </c>
      <c r="AK32" s="15">
        <v>0</v>
      </c>
      <c r="AL32" s="15">
        <f>SUM(AG32:AK32)</f>
        <v>0</v>
      </c>
      <c r="AM32" s="15">
        <v>3</v>
      </c>
      <c r="AN32" s="15">
        <v>2</v>
      </c>
      <c r="AO32" s="15">
        <v>3</v>
      </c>
      <c r="AP32" s="15">
        <v>0</v>
      </c>
      <c r="AQ32" s="15">
        <f>SUM(AM32:AP32)</f>
        <v>0</v>
      </c>
      <c r="AR32" s="15" t="s">
        <v>62</v>
      </c>
      <c r="AS32" s="15" t="s">
        <v>71</v>
      </c>
      <c r="AT32" s="15" t="s">
        <v>64</v>
      </c>
      <c r="AU32" s="15">
        <v>3</v>
      </c>
      <c r="AV32" s="15">
        <v>2.52</v>
      </c>
      <c r="AW32" s="15">
        <v>1.67</v>
      </c>
      <c r="AX32" s="15">
        <v>1.99</v>
      </c>
      <c r="AY32" s="18">
        <v>0.7128</v>
      </c>
      <c r="AZ32" s="18">
        <v>0.7609</v>
      </c>
      <c r="BA32" s="18">
        <v>0.7554</v>
      </c>
      <c r="BB32" s="15" t="s">
        <v>93</v>
      </c>
      <c r="BC32" s="15" t="s">
        <v>66</v>
      </c>
    </row>
    <row r="33" spans="1:55">
      <c r="A33" s="15" t="s">
        <v>67</v>
      </c>
      <c r="B33" s="15" t="s">
        <v>68</v>
      </c>
      <c r="C33" s="16" t="s">
        <v>78</v>
      </c>
      <c r="D33" s="17">
        <v>7</v>
      </c>
      <c r="E33" s="17" t="s">
        <v>147</v>
      </c>
      <c r="F33" s="15" t="s">
        <v>148</v>
      </c>
      <c r="G33" s="15">
        <v>17</v>
      </c>
      <c r="H33" s="15">
        <v>16</v>
      </c>
      <c r="I33" s="15">
        <v>1</v>
      </c>
      <c r="J33" s="15">
        <v>0</v>
      </c>
      <c r="K33" s="15">
        <f>H33-I33-J33</f>
        <v>0</v>
      </c>
      <c r="L33" s="18">
        <f>K33/G33</f>
        <v>0</v>
      </c>
      <c r="M33" s="16">
        <v>0.96</v>
      </c>
      <c r="N33" s="15">
        <v>5</v>
      </c>
      <c r="O33" s="15">
        <v>0</v>
      </c>
      <c r="P33" s="15">
        <f>N33-O33</f>
        <v>0</v>
      </c>
      <c r="Q33" s="18">
        <v>0.9189</v>
      </c>
      <c r="R33" s="19">
        <f>P33*Q33</f>
        <v>0</v>
      </c>
      <c r="S33" s="15">
        <v>0</v>
      </c>
      <c r="T33" s="15">
        <v>0</v>
      </c>
      <c r="U33" s="15">
        <v>1</v>
      </c>
      <c r="V33" s="19">
        <f>(((S33+T33)*Q33))+U33</f>
        <v>0</v>
      </c>
      <c r="W33" s="15">
        <v>0</v>
      </c>
      <c r="X33" s="15">
        <v>0</v>
      </c>
      <c r="Y33" s="15">
        <v>0</v>
      </c>
      <c r="Z33" s="19">
        <v>0.3866688</v>
      </c>
      <c r="AA33" s="18">
        <f>(K33+R33+V33-W33-X33-Y33-Z33)/G33</f>
        <v>0</v>
      </c>
      <c r="AB33" s="15">
        <f>IF((((G33*$AA$6)-K33-R33-V33+W33+X33+Y33+Z33)/Q33)&gt;0,ROUNDUP((((G33*$AA$6)-K33-R33-V33+W33+X33+Y33+Z33)/Q33),0),0)</f>
        <v>0</v>
      </c>
      <c r="AC33" s="15">
        <f>IF(((G33-K33-R33-V33+W33+X33+Y33+Z33)/Q33)&gt;0,ROUNDUP(((G33-K33-R33-V33+W33+X33+Y33+Z33)/Q33),0),0)</f>
        <v>0</v>
      </c>
      <c r="AD33" s="16">
        <f>IF((AND(L33&gt;0.9,AA33&gt;0.9)),"Category 1",IF((AND(L33&gt;0.85,AA33&gt;0.85)),"Category 2","None"))</f>
        <v>0</v>
      </c>
      <c r="AE33" s="15">
        <f>ROUNDUP(IF(OR(L33&lt;=0.85,(AA33&lt;=0.85)),0,IF((L33&lt;AA33),(K33-(G33*0.85)),((AA33*G33)-(G33*0.85)))),0)</f>
        <v>0</v>
      </c>
      <c r="AF33" s="18">
        <f>P33/(K33+P33)</f>
        <v>0</v>
      </c>
      <c r="AG33" s="15">
        <v>0</v>
      </c>
      <c r="AH33" s="15">
        <v>0</v>
      </c>
      <c r="AI33" s="15">
        <v>0</v>
      </c>
      <c r="AJ33" s="15">
        <v>3</v>
      </c>
      <c r="AK33" s="15">
        <v>1</v>
      </c>
      <c r="AL33" s="15">
        <f>SUM(AG33:AK33)</f>
        <v>0</v>
      </c>
      <c r="AM33" s="15">
        <v>0</v>
      </c>
      <c r="AN33" s="15">
        <v>0</v>
      </c>
      <c r="AO33" s="15">
        <v>1</v>
      </c>
      <c r="AP33" s="15">
        <v>0</v>
      </c>
      <c r="AQ33" s="15">
        <f>SUM(AM33:AP33)</f>
        <v>0</v>
      </c>
      <c r="AR33" s="15" t="s">
        <v>62</v>
      </c>
      <c r="AS33" s="15" t="s">
        <v>71</v>
      </c>
      <c r="AT33" s="15" t="s">
        <v>64</v>
      </c>
      <c r="AU33" s="15">
        <v>3</v>
      </c>
      <c r="AV33" s="15">
        <v>1.25</v>
      </c>
      <c r="AW33" s="15">
        <v>0.43</v>
      </c>
      <c r="AX33" s="15">
        <v>1.69</v>
      </c>
      <c r="AY33" s="18">
        <v>0.9565</v>
      </c>
      <c r="AZ33" s="18">
        <v>0.8571</v>
      </c>
      <c r="BA33" s="18">
        <v>0.785</v>
      </c>
      <c r="BB33" s="15" t="s">
        <v>82</v>
      </c>
      <c r="BC33" s="15" t="s">
        <v>66</v>
      </c>
    </row>
    <row r="34" spans="1:55">
      <c r="A34" s="15" t="s">
        <v>67</v>
      </c>
      <c r="B34" s="15" t="s">
        <v>77</v>
      </c>
      <c r="C34" s="16" t="s">
        <v>78</v>
      </c>
      <c r="D34" s="17">
        <v>5</v>
      </c>
      <c r="E34" s="17" t="s">
        <v>149</v>
      </c>
      <c r="F34" s="15" t="s">
        <v>150</v>
      </c>
      <c r="G34" s="15">
        <v>28</v>
      </c>
      <c r="H34" s="15">
        <v>14</v>
      </c>
      <c r="I34" s="15">
        <v>1</v>
      </c>
      <c r="J34" s="15">
        <v>0</v>
      </c>
      <c r="K34" s="15">
        <f>H34-I34-J34</f>
        <v>0</v>
      </c>
      <c r="L34" s="18">
        <f>K34/G34</f>
        <v>0</v>
      </c>
      <c r="M34" s="16">
        <v>1.44</v>
      </c>
      <c r="N34" s="15">
        <v>10</v>
      </c>
      <c r="O34" s="15">
        <v>0</v>
      </c>
      <c r="P34" s="15">
        <f>N34-O34</f>
        <v>0</v>
      </c>
      <c r="Q34" s="18">
        <v>0.8611</v>
      </c>
      <c r="R34" s="19">
        <f>P34*Q34</f>
        <v>0</v>
      </c>
      <c r="S34" s="15">
        <v>0</v>
      </c>
      <c r="T34" s="15">
        <v>0</v>
      </c>
      <c r="U34" s="15">
        <v>1</v>
      </c>
      <c r="V34" s="19">
        <f>(((S34+T34)*Q34))+U34</f>
        <v>0</v>
      </c>
      <c r="W34" s="15">
        <v>1</v>
      </c>
      <c r="X34" s="15">
        <v>0</v>
      </c>
      <c r="Y34" s="15">
        <v>0</v>
      </c>
      <c r="Z34" s="19">
        <v>1.1498935</v>
      </c>
      <c r="AA34" s="18">
        <f>(K34+R34+V34-W34-X34-Y34-Z34)/G34</f>
        <v>0</v>
      </c>
      <c r="AB34" s="15">
        <f>IF((((G34*$AA$6)-K34-R34-V34+W34+X34+Y34+Z34)/Q34)&gt;0,ROUNDUP((((G34*$AA$6)-K34-R34-V34+W34+X34+Y34+Z34)/Q34),0),0)</f>
        <v>0</v>
      </c>
      <c r="AC34" s="15">
        <f>IF(((G34-K34-R34-V34+W34+X34+Y34+Z34)/Q34)&gt;0,ROUNDUP(((G34-K34-R34-V34+W34+X34+Y34+Z34)/Q34),0),0)</f>
        <v>0</v>
      </c>
      <c r="AD34" s="16">
        <f>IF((AND(L34&gt;0.9,AA34&gt;0.9)),"Category 1",IF((AND(L34&gt;0.85,AA34&gt;0.85)),"Category 2","None"))</f>
        <v>0</v>
      </c>
      <c r="AE34" s="15">
        <f>ROUNDUP(IF(OR(L34&lt;=0.85,(AA34&lt;=0.85)),0,IF((L34&lt;AA34),(K34-(G34*0.85)),((AA34*G34)-(G34*0.85)))),0)</f>
        <v>0</v>
      </c>
      <c r="AF34" s="18">
        <f>P34/(K34+P34)</f>
        <v>0</v>
      </c>
      <c r="AG34" s="15">
        <v>0</v>
      </c>
      <c r="AH34" s="15">
        <v>8</v>
      </c>
      <c r="AI34" s="15">
        <v>0</v>
      </c>
      <c r="AJ34" s="15">
        <v>0</v>
      </c>
      <c r="AK34" s="15">
        <v>1</v>
      </c>
      <c r="AL34" s="15">
        <f>SUM(AG34:AK34)</f>
        <v>0</v>
      </c>
      <c r="AM34" s="15">
        <v>1</v>
      </c>
      <c r="AN34" s="15">
        <v>0</v>
      </c>
      <c r="AO34" s="15">
        <v>0</v>
      </c>
      <c r="AP34" s="15">
        <v>0</v>
      </c>
      <c r="AQ34" s="15">
        <f>SUM(AM34:AP34)</f>
        <v>0</v>
      </c>
      <c r="AR34" s="15" t="s">
        <v>62</v>
      </c>
      <c r="AS34" s="15" t="s">
        <v>81</v>
      </c>
      <c r="AT34" s="15" t="s">
        <v>64</v>
      </c>
      <c r="AU34" s="15">
        <v>3</v>
      </c>
      <c r="AV34" s="15">
        <v>1.44</v>
      </c>
      <c r="AW34" s="15">
        <v>0.59</v>
      </c>
      <c r="AX34" s="15">
        <v>1.57</v>
      </c>
      <c r="AY34" s="18">
        <v>0.8611</v>
      </c>
      <c r="AZ34" s="18">
        <v>0.8938</v>
      </c>
      <c r="BA34" s="18">
        <v>0.8252</v>
      </c>
      <c r="BB34" s="15" t="s">
        <v>121</v>
      </c>
      <c r="BC34" s="15" t="s">
        <v>66</v>
      </c>
    </row>
    <row r="35" spans="1:55">
      <c r="A35" s="15" t="s">
        <v>83</v>
      </c>
      <c r="B35" s="15" t="s">
        <v>135</v>
      </c>
      <c r="C35" s="16" t="s">
        <v>78</v>
      </c>
      <c r="D35" s="17">
        <v>8</v>
      </c>
      <c r="E35" s="17" t="s">
        <v>151</v>
      </c>
      <c r="F35" s="15" t="s">
        <v>152</v>
      </c>
      <c r="G35" s="15">
        <v>58</v>
      </c>
      <c r="H35" s="15">
        <v>45</v>
      </c>
      <c r="I35" s="15">
        <v>0</v>
      </c>
      <c r="J35" s="15">
        <v>0</v>
      </c>
      <c r="K35" s="15">
        <f>H35-I35-J35</f>
        <v>0</v>
      </c>
      <c r="L35" s="18">
        <f>K35/G35</f>
        <v>0</v>
      </c>
      <c r="M35" s="16">
        <v>1.77</v>
      </c>
      <c r="N35" s="15">
        <v>4</v>
      </c>
      <c r="O35" s="15">
        <v>0</v>
      </c>
      <c r="P35" s="15">
        <f>N35-O35</f>
        <v>0</v>
      </c>
      <c r="Q35" s="18">
        <v>0.7931</v>
      </c>
      <c r="R35" s="19">
        <f>P35*Q35</f>
        <v>0</v>
      </c>
      <c r="S35" s="15">
        <v>1</v>
      </c>
      <c r="T35" s="15">
        <v>0</v>
      </c>
      <c r="U35" s="15">
        <v>0</v>
      </c>
      <c r="V35" s="19">
        <f>(((S35+T35)*Q35))+U35</f>
        <v>0</v>
      </c>
      <c r="W35" s="15">
        <v>0</v>
      </c>
      <c r="X35" s="15">
        <v>0</v>
      </c>
      <c r="Y35" s="15">
        <v>0</v>
      </c>
      <c r="Z35" s="19">
        <v>2.3358513</v>
      </c>
      <c r="AA35" s="18">
        <f>(K35+R35+V35-W35-X35-Y35-Z35)/G35</f>
        <v>0</v>
      </c>
      <c r="AB35" s="15">
        <f>IF((((G35*$AA$6)-K35-R35-V35+W35+X35+Y35+Z35)/Q35)&gt;0,ROUNDUP((((G35*$AA$6)-K35-R35-V35+W35+X35+Y35+Z35)/Q35),0),0)</f>
        <v>0</v>
      </c>
      <c r="AC35" s="15">
        <f>IF(((G35-K35-R35-V35+W35+X35+Y35+Z35)/Q35)&gt;0,ROUNDUP(((G35-K35-R35-V35+W35+X35+Y35+Z35)/Q35),0),0)</f>
        <v>0</v>
      </c>
      <c r="AD35" s="16">
        <f>IF((AND(L35&gt;0.9,AA35&gt;0.9)),"Category 1",IF((AND(L35&gt;0.85,AA35&gt;0.85)),"Category 2","None"))</f>
        <v>0</v>
      </c>
      <c r="AE35" s="15">
        <f>ROUNDUP(IF(OR(L35&lt;=0.85,(AA35&lt;=0.85)),0,IF((L35&lt;AA35),(K35-(G35*0.85)),((AA35*G35)-(G35*0.85)))),0)</f>
        <v>0</v>
      </c>
      <c r="AF35" s="18">
        <f>P35/(K35+P35)</f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f>SUM(AG35:AK35)</f>
        <v>0</v>
      </c>
      <c r="AM35" s="15">
        <v>4</v>
      </c>
      <c r="AN35" s="15">
        <v>0</v>
      </c>
      <c r="AO35" s="15">
        <v>0</v>
      </c>
      <c r="AP35" s="15">
        <v>0</v>
      </c>
      <c r="AQ35" s="15">
        <f>SUM(AM35:AP35)</f>
        <v>0</v>
      </c>
      <c r="AR35" s="15" t="s">
        <v>62</v>
      </c>
      <c r="AS35" s="15" t="s">
        <v>113</v>
      </c>
      <c r="AT35" s="15" t="s">
        <v>64</v>
      </c>
      <c r="AU35" s="15">
        <v>3</v>
      </c>
      <c r="AV35" s="15">
        <v>1.76</v>
      </c>
      <c r="AW35" s="15">
        <v>1.78</v>
      </c>
      <c r="AX35" s="15">
        <v>1.99</v>
      </c>
      <c r="AY35" s="18">
        <v>0.7727</v>
      </c>
      <c r="AZ35" s="18">
        <v>0.7738</v>
      </c>
      <c r="BA35" s="18">
        <v>0.7554</v>
      </c>
      <c r="BB35" s="15" t="s">
        <v>93</v>
      </c>
      <c r="BC35" s="15" t="s">
        <v>66</v>
      </c>
    </row>
    <row r="36" spans="1:55">
      <c r="A36" s="15" t="s">
        <v>67</v>
      </c>
      <c r="B36" s="15" t="s">
        <v>73</v>
      </c>
      <c r="C36" s="16" t="s">
        <v>94</v>
      </c>
      <c r="D36" s="17">
        <v>5</v>
      </c>
      <c r="E36" s="17" t="s">
        <v>153</v>
      </c>
      <c r="F36" s="15" t="s">
        <v>154</v>
      </c>
      <c r="G36" s="15">
        <v>17</v>
      </c>
      <c r="H36" s="15">
        <v>15</v>
      </c>
      <c r="I36" s="15">
        <v>0</v>
      </c>
      <c r="J36" s="15">
        <v>0</v>
      </c>
      <c r="K36" s="15">
        <f>H36-I36-J36</f>
        <v>0</v>
      </c>
      <c r="L36" s="18">
        <f>K36/G36</f>
        <v>0</v>
      </c>
      <c r="M36" s="16">
        <v>0.8</v>
      </c>
      <c r="N36" s="15">
        <v>3</v>
      </c>
      <c r="O36" s="15">
        <v>0</v>
      </c>
      <c r="P36" s="15">
        <f>N36-O36</f>
        <v>0</v>
      </c>
      <c r="Q36" s="18">
        <v>0.8857</v>
      </c>
      <c r="R36" s="19">
        <f>P36*Q36</f>
        <v>0</v>
      </c>
      <c r="S36" s="15">
        <v>2</v>
      </c>
      <c r="T36" s="15">
        <v>0</v>
      </c>
      <c r="U36" s="15">
        <v>0</v>
      </c>
      <c r="V36" s="19">
        <f>(((S36+T36)*Q36))+U36</f>
        <v>0</v>
      </c>
      <c r="W36" s="15">
        <v>2</v>
      </c>
      <c r="X36" s="15">
        <v>1</v>
      </c>
      <c r="Y36" s="15">
        <v>0</v>
      </c>
      <c r="Z36" s="19">
        <v>0.3300528</v>
      </c>
      <c r="AA36" s="18">
        <f>(K36+R36+V36-W36-X36-Y36-Z36)/G36</f>
        <v>0</v>
      </c>
      <c r="AB36" s="15">
        <f>IF((((G36*$AA$6)-K36-R36-V36+W36+X36+Y36+Z36)/Q36)&gt;0,ROUNDUP((((G36*$AA$6)-K36-R36-V36+W36+X36+Y36+Z36)/Q36),0),0)</f>
        <v>0</v>
      </c>
      <c r="AC36" s="15">
        <f>IF(((G36-K36-R36-V36+W36+X36+Y36+Z36)/Q36)&gt;0,ROUNDUP(((G36-K36-R36-V36+W36+X36+Y36+Z36)/Q36),0),0)</f>
        <v>0</v>
      </c>
      <c r="AD36" s="16">
        <f>IF((AND(L36&gt;0.9,AA36&gt;0.9)),"Category 1",IF((AND(L36&gt;0.85,AA36&gt;0.85)),"Category 2","None"))</f>
        <v>0</v>
      </c>
      <c r="AE36" s="15">
        <f>ROUNDUP(IF(OR(L36&lt;=0.85,(AA36&lt;=0.85)),0,IF((L36&lt;AA36),(K36-(G36*0.85)),((AA36*G36)-(G36*0.85)))),0)</f>
        <v>0</v>
      </c>
      <c r="AF36" s="18">
        <f>P36/(K36+P36)</f>
        <v>0</v>
      </c>
      <c r="AG36" s="15">
        <v>0</v>
      </c>
      <c r="AH36" s="15">
        <v>1</v>
      </c>
      <c r="AI36" s="15">
        <v>0</v>
      </c>
      <c r="AJ36" s="15">
        <v>0</v>
      </c>
      <c r="AK36" s="15">
        <v>1</v>
      </c>
      <c r="AL36" s="15">
        <f>SUM(AG36:AK36)</f>
        <v>0</v>
      </c>
      <c r="AM36" s="15">
        <v>1</v>
      </c>
      <c r="AN36" s="15">
        <v>0</v>
      </c>
      <c r="AO36" s="15">
        <v>0</v>
      </c>
      <c r="AP36" s="15">
        <v>0</v>
      </c>
      <c r="AQ36" s="15">
        <f>SUM(AM36:AP36)</f>
        <v>0</v>
      </c>
      <c r="AR36" s="15" t="s">
        <v>62</v>
      </c>
      <c r="AS36" s="15" t="s">
        <v>76</v>
      </c>
      <c r="AT36" s="15" t="s">
        <v>64</v>
      </c>
      <c r="AU36" s="15">
        <v>7</v>
      </c>
      <c r="AV36" s="15">
        <v>0.86</v>
      </c>
      <c r="AW36" s="15">
        <v>0.36</v>
      </c>
      <c r="AX36" s="15">
        <v>0.75</v>
      </c>
      <c r="AY36" s="18">
        <v>0.9286</v>
      </c>
      <c r="AZ36" s="18">
        <v>0.8844</v>
      </c>
      <c r="BA36" s="18">
        <v>0.8755</v>
      </c>
      <c r="BB36" s="15" t="s">
        <v>97</v>
      </c>
      <c r="BC36" s="15" t="s">
        <v>66</v>
      </c>
    </row>
    <row r="37" spans="1:55">
      <c r="A37" s="15" t="s">
        <v>67</v>
      </c>
      <c r="B37" s="15" t="s">
        <v>73</v>
      </c>
      <c r="C37" s="16" t="s">
        <v>94</v>
      </c>
      <c r="D37" s="17">
        <v>6</v>
      </c>
      <c r="E37" s="17" t="s">
        <v>155</v>
      </c>
      <c r="F37" s="15" t="s">
        <v>156</v>
      </c>
      <c r="G37" s="15">
        <v>17</v>
      </c>
      <c r="H37" s="15">
        <v>14</v>
      </c>
      <c r="I37" s="15">
        <v>0</v>
      </c>
      <c r="J37" s="15">
        <v>0</v>
      </c>
      <c r="K37" s="15">
        <f>H37-I37-J37</f>
        <v>0</v>
      </c>
      <c r="L37" s="18">
        <f>K37/G37</f>
        <v>0</v>
      </c>
      <c r="M37" s="16">
        <v>0.8</v>
      </c>
      <c r="N37" s="15">
        <v>3</v>
      </c>
      <c r="O37" s="15">
        <v>0</v>
      </c>
      <c r="P37" s="15">
        <f>N37-O37</f>
        <v>0</v>
      </c>
      <c r="Q37" s="18">
        <v>0.7179</v>
      </c>
      <c r="R37" s="19">
        <f>P37*Q37</f>
        <v>0</v>
      </c>
      <c r="S37" s="15">
        <v>1</v>
      </c>
      <c r="T37" s="15">
        <v>1</v>
      </c>
      <c r="U37" s="15">
        <v>0</v>
      </c>
      <c r="V37" s="19">
        <f>(((S37+T37)*Q37))+U37</f>
        <v>0</v>
      </c>
      <c r="W37" s="15">
        <v>2</v>
      </c>
      <c r="X37" s="15">
        <v>0</v>
      </c>
      <c r="Y37" s="15">
        <v>0</v>
      </c>
      <c r="Z37" s="19">
        <v>0.3653634</v>
      </c>
      <c r="AA37" s="18">
        <f>(K37+R37+V37-W37-X37-Y37-Z37)/G37</f>
        <v>0</v>
      </c>
      <c r="AB37" s="15">
        <f>IF((((G37*$AA$6)-K37-R37-V37+W37+X37+Y37+Z37)/Q37)&gt;0,ROUNDUP((((G37*$AA$6)-K37-R37-V37+W37+X37+Y37+Z37)/Q37),0),0)</f>
        <v>0</v>
      </c>
      <c r="AC37" s="15">
        <f>IF(((G37-K37-R37-V37+W37+X37+Y37+Z37)/Q37)&gt;0,ROUNDUP(((G37-K37-R37-V37+W37+X37+Y37+Z37)/Q37),0),0)</f>
        <v>0</v>
      </c>
      <c r="AD37" s="16">
        <f>IF((AND(L37&gt;0.9,AA37&gt;0.9)),"Category 1",IF((AND(L37&gt;0.85,AA37&gt;0.85)),"Category 2","None"))</f>
        <v>0</v>
      </c>
      <c r="AE37" s="15">
        <f>ROUNDUP(IF(OR(L37&lt;=0.85,(AA37&lt;=0.85)),0,IF((L37&lt;AA37),(K37-(G37*0.85)),((AA37*G37)-(G37*0.85)))),0)</f>
        <v>0</v>
      </c>
      <c r="AF37" s="18">
        <f>P37/(K37+P37)</f>
        <v>0</v>
      </c>
      <c r="AG37" s="15">
        <v>0</v>
      </c>
      <c r="AH37" s="15">
        <v>1</v>
      </c>
      <c r="AI37" s="15">
        <v>0</v>
      </c>
      <c r="AJ37" s="15">
        <v>1</v>
      </c>
      <c r="AK37" s="15">
        <v>1</v>
      </c>
      <c r="AL37" s="15">
        <f>SUM(AG37:AK37)</f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f>SUM(AM37:AP37)</f>
        <v>0</v>
      </c>
      <c r="AR37" s="15" t="s">
        <v>62</v>
      </c>
      <c r="AS37" s="15" t="s">
        <v>76</v>
      </c>
      <c r="AT37" s="15" t="s">
        <v>64</v>
      </c>
      <c r="AU37" s="15">
        <v>7</v>
      </c>
      <c r="AV37" s="15">
        <v>0.85</v>
      </c>
      <c r="AW37" s="15">
        <v>0.51</v>
      </c>
      <c r="AX37" s="15">
        <v>0.83</v>
      </c>
      <c r="AY37" s="18">
        <v>0.7059</v>
      </c>
      <c r="AZ37" s="18">
        <v>0.9167</v>
      </c>
      <c r="BA37" s="18">
        <v>0.8544</v>
      </c>
      <c r="BB37" s="15" t="s">
        <v>105</v>
      </c>
      <c r="BC37" s="15" t="s">
        <v>66</v>
      </c>
    </row>
    <row r="38" spans="1:55">
      <c r="A38" s="15" t="s">
        <v>57</v>
      </c>
      <c r="B38" s="15" t="s">
        <v>157</v>
      </c>
      <c r="C38" s="16" t="s">
        <v>94</v>
      </c>
      <c r="D38" s="17">
        <v>6</v>
      </c>
      <c r="E38" s="17" t="s">
        <v>158</v>
      </c>
      <c r="F38" s="15" t="s">
        <v>159</v>
      </c>
      <c r="G38" s="15">
        <v>19</v>
      </c>
      <c r="H38" s="15">
        <v>18</v>
      </c>
      <c r="I38" s="15">
        <v>0</v>
      </c>
      <c r="J38" s="15">
        <v>0</v>
      </c>
      <c r="K38" s="15">
        <f>H38-I38-J38</f>
        <v>0</v>
      </c>
      <c r="L38" s="18">
        <f>K38/G38</f>
        <v>0</v>
      </c>
      <c r="M38" s="16">
        <v>1.07</v>
      </c>
      <c r="N38" s="15">
        <v>6</v>
      </c>
      <c r="O38" s="15">
        <v>0</v>
      </c>
      <c r="P38" s="15">
        <f>N38-O38</f>
        <v>0</v>
      </c>
      <c r="Q38" s="18">
        <v>0.8158</v>
      </c>
      <c r="R38" s="19">
        <f>P38*Q38</f>
        <v>0</v>
      </c>
      <c r="S38" s="15">
        <v>0</v>
      </c>
      <c r="T38" s="15">
        <v>0</v>
      </c>
      <c r="U38" s="15">
        <v>0</v>
      </c>
      <c r="V38" s="19">
        <f>(((S38+T38)*Q38))+U38</f>
        <v>0</v>
      </c>
      <c r="W38" s="15">
        <v>2</v>
      </c>
      <c r="X38" s="15">
        <v>1</v>
      </c>
      <c r="Y38" s="15">
        <v>0</v>
      </c>
      <c r="Z38" s="19">
        <v>0.9068109</v>
      </c>
      <c r="AA38" s="18">
        <f>(K38+R38+V38-W38-X38-Y38-Z38)/G38</f>
        <v>0</v>
      </c>
      <c r="AB38" s="15">
        <f>IF((((G38*$AA$6)-K38-R38-V38+W38+X38+Y38+Z38)/Q38)&gt;0,ROUNDUP((((G38*$AA$6)-K38-R38-V38+W38+X38+Y38+Z38)/Q38),0),0)</f>
        <v>0</v>
      </c>
      <c r="AC38" s="15">
        <f>IF(((G38-K38-R38-V38+W38+X38+Y38+Z38)/Q38)&gt;0,ROUNDUP(((G38-K38-R38-V38+W38+X38+Y38+Z38)/Q38),0),0)</f>
        <v>0</v>
      </c>
      <c r="AD38" s="16">
        <f>IF((AND(L38&gt;0.9,AA38&gt;0.9)),"Category 1",IF((AND(L38&gt;0.85,AA38&gt;0.85)),"Category 2","None"))</f>
        <v>0</v>
      </c>
      <c r="AE38" s="15">
        <f>ROUNDUP(IF(OR(L38&lt;=0.85,(AA38&lt;=0.85)),0,IF((L38&lt;AA38),(K38-(G38*0.85)),((AA38*G38)-(G38*0.85)))),0)</f>
        <v>0</v>
      </c>
      <c r="AF38" s="18">
        <f>P38/(K38+P38)</f>
        <v>0</v>
      </c>
      <c r="AG38" s="15">
        <v>0</v>
      </c>
      <c r="AH38" s="15">
        <v>6</v>
      </c>
      <c r="AI38" s="15">
        <v>0</v>
      </c>
      <c r="AJ38" s="15">
        <v>0</v>
      </c>
      <c r="AK38" s="15">
        <v>0</v>
      </c>
      <c r="AL38" s="15">
        <f>SUM(AG38:AK38)</f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>SUM(AM38:AP38)</f>
        <v>0</v>
      </c>
      <c r="AR38" s="15" t="s">
        <v>62</v>
      </c>
      <c r="AS38" s="15" t="s">
        <v>63</v>
      </c>
      <c r="AT38" s="15" t="s">
        <v>64</v>
      </c>
      <c r="AU38" s="15">
        <v>7</v>
      </c>
      <c r="AV38" s="15">
        <v>1.27</v>
      </c>
      <c r="AW38" s="15">
        <v>0.85</v>
      </c>
      <c r="AX38" s="15">
        <v>0.83</v>
      </c>
      <c r="AY38" s="18">
        <v>0.8</v>
      </c>
      <c r="AZ38" s="18">
        <v>0.8333</v>
      </c>
      <c r="BA38" s="18">
        <v>0.8544</v>
      </c>
      <c r="BB38" s="15" t="s">
        <v>105</v>
      </c>
      <c r="BC38" s="15" t="s">
        <v>66</v>
      </c>
    </row>
    <row r="39" spans="1:55">
      <c r="A39" s="15" t="s">
        <v>57</v>
      </c>
      <c r="B39" s="15" t="s">
        <v>160</v>
      </c>
      <c r="C39" s="16" t="s">
        <v>78</v>
      </c>
      <c r="D39" s="17">
        <v>6</v>
      </c>
      <c r="E39" s="17" t="s">
        <v>161</v>
      </c>
      <c r="F39" s="15" t="s">
        <v>162</v>
      </c>
      <c r="G39" s="15">
        <v>22</v>
      </c>
      <c r="H39" s="15">
        <v>19</v>
      </c>
      <c r="I39" s="15">
        <v>0</v>
      </c>
      <c r="J39" s="15">
        <v>1</v>
      </c>
      <c r="K39" s="15">
        <f>H39-I39-J39</f>
        <v>0</v>
      </c>
      <c r="L39" s="18">
        <f>K39/G39</f>
        <v>0</v>
      </c>
      <c r="M39" s="16">
        <v>1.6</v>
      </c>
      <c r="N39" s="15">
        <v>1</v>
      </c>
      <c r="O39" s="15">
        <v>0</v>
      </c>
      <c r="P39" s="15">
        <f>N39-O39</f>
        <v>0</v>
      </c>
      <c r="Q39" s="18">
        <v>0.8448</v>
      </c>
      <c r="R39" s="19">
        <f>P39*Q39</f>
        <v>0</v>
      </c>
      <c r="S39" s="15">
        <v>0</v>
      </c>
      <c r="T39" s="15">
        <v>0</v>
      </c>
      <c r="U39" s="15">
        <v>0</v>
      </c>
      <c r="V39" s="19">
        <f>(((S39+T39)*Q39))+U39</f>
        <v>0</v>
      </c>
      <c r="W39" s="15">
        <v>0</v>
      </c>
      <c r="X39" s="15">
        <v>0</v>
      </c>
      <c r="Y39" s="15">
        <v>0</v>
      </c>
      <c r="Z39" s="19">
        <v>0.7959041</v>
      </c>
      <c r="AA39" s="18">
        <f>(K39+R39+V39-W39-X39-Y39-Z39)/G39</f>
        <v>0</v>
      </c>
      <c r="AB39" s="15">
        <f>IF((((G39*$AA$6)-K39-R39-V39+W39+X39+Y39+Z39)/Q39)&gt;0,ROUNDUP((((G39*$AA$6)-K39-R39-V39+W39+X39+Y39+Z39)/Q39),0),0)</f>
        <v>0</v>
      </c>
      <c r="AC39" s="15">
        <f>IF(((G39-K39-R39-V39+W39+X39+Y39+Z39)/Q39)&gt;0,ROUNDUP(((G39-K39-R39-V39+W39+X39+Y39+Z39)/Q39),0),0)</f>
        <v>0</v>
      </c>
      <c r="AD39" s="16">
        <f>IF((AND(L39&gt;0.9,AA39&gt;0.9)),"Category 1",IF((AND(L39&gt;0.85,AA39&gt;0.85)),"Category 2","None"))</f>
        <v>0</v>
      </c>
      <c r="AE39" s="15">
        <f>ROUNDUP(IF(OR(L39&lt;=0.85,(AA39&lt;=0.85)),0,IF((L39&lt;AA39),(K39-(G39*0.85)),((AA39*G39)-(G39*0.85)))),0)</f>
        <v>0</v>
      </c>
      <c r="AF39" s="18">
        <f>P39/(K39+P39)</f>
        <v>0</v>
      </c>
      <c r="AG39" s="15">
        <v>0</v>
      </c>
      <c r="AH39" s="15">
        <v>1</v>
      </c>
      <c r="AI39" s="15">
        <v>0</v>
      </c>
      <c r="AJ39" s="15">
        <v>0</v>
      </c>
      <c r="AK39" s="15">
        <v>0</v>
      </c>
      <c r="AL39" s="15">
        <f>SUM(AG39:AK39)</f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>SUM(AM39:AP39)</f>
        <v>0</v>
      </c>
      <c r="AR39" s="15" t="s">
        <v>62</v>
      </c>
      <c r="AS39" s="15" t="s">
        <v>92</v>
      </c>
      <c r="AT39" s="15" t="s">
        <v>64</v>
      </c>
      <c r="AU39" s="15">
        <v>3</v>
      </c>
      <c r="AV39" s="15">
        <v>1.62</v>
      </c>
      <c r="AW39" s="15">
        <v>0.92</v>
      </c>
      <c r="AX39" s="15">
        <v>1.77</v>
      </c>
      <c r="AY39" s="18">
        <v>0.8364</v>
      </c>
      <c r="AZ39" s="18">
        <v>0.8526</v>
      </c>
      <c r="BA39" s="18">
        <v>0.7598</v>
      </c>
      <c r="BB39" s="15" t="s">
        <v>88</v>
      </c>
      <c r="BC39" s="15" t="s">
        <v>66</v>
      </c>
    </row>
    <row r="40" spans="1:55">
      <c r="A40" s="15" t="s">
        <v>67</v>
      </c>
      <c r="B40" s="15" t="s">
        <v>77</v>
      </c>
      <c r="C40" s="16" t="s">
        <v>78</v>
      </c>
      <c r="D40" s="17">
        <v>5</v>
      </c>
      <c r="E40" s="17" t="s">
        <v>163</v>
      </c>
      <c r="F40" s="15" t="s">
        <v>164</v>
      </c>
      <c r="G40" s="15">
        <v>15</v>
      </c>
      <c r="H40" s="15">
        <v>14</v>
      </c>
      <c r="I40" s="15">
        <v>0</v>
      </c>
      <c r="J40" s="15">
        <v>0</v>
      </c>
      <c r="K40" s="15">
        <f>H40-I40-J40</f>
        <v>0</v>
      </c>
      <c r="L40" s="18">
        <f>K40/G40</f>
        <v>0</v>
      </c>
      <c r="M40" s="16">
        <v>1.56</v>
      </c>
      <c r="N40" s="15">
        <v>1</v>
      </c>
      <c r="O40" s="15">
        <v>0</v>
      </c>
      <c r="P40" s="15">
        <f>N40-O40</f>
        <v>0</v>
      </c>
      <c r="Q40" s="18">
        <v>0.9375</v>
      </c>
      <c r="R40" s="19">
        <f>P40*Q40</f>
        <v>0</v>
      </c>
      <c r="S40" s="15">
        <v>0</v>
      </c>
      <c r="T40" s="15">
        <v>0</v>
      </c>
      <c r="U40" s="15">
        <v>0</v>
      </c>
      <c r="V40" s="19">
        <f>(((S40+T40)*Q40))+U40</f>
        <v>0</v>
      </c>
      <c r="W40" s="15">
        <v>0</v>
      </c>
      <c r="X40" s="15">
        <v>2</v>
      </c>
      <c r="Y40" s="15">
        <v>0</v>
      </c>
      <c r="Z40" s="19">
        <v>0.5482357</v>
      </c>
      <c r="AA40" s="18">
        <f>(K40+R40+V40-W40-X40-Y40-Z40)/G40</f>
        <v>0</v>
      </c>
      <c r="AB40" s="15">
        <f>IF((((G40*$AA$6)-K40-R40-V40+W40+X40+Y40+Z40)/Q40)&gt;0,ROUNDUP((((G40*$AA$6)-K40-R40-V40+W40+X40+Y40+Z40)/Q40),0),0)</f>
        <v>0</v>
      </c>
      <c r="AC40" s="15">
        <f>IF(((G40-K40-R40-V40+W40+X40+Y40+Z40)/Q40)&gt;0,ROUNDUP(((G40-K40-R40-V40+W40+X40+Y40+Z40)/Q40),0),0)</f>
        <v>0</v>
      </c>
      <c r="AD40" s="16">
        <f>IF((AND(L40&gt;0.9,AA40&gt;0.9)),"Category 1",IF((AND(L40&gt;0.85,AA40&gt;0.85)),"Category 2","None"))</f>
        <v>0</v>
      </c>
      <c r="AE40" s="15">
        <f>ROUNDUP(IF(OR(L40&lt;=0.85,(AA40&lt;=0.85)),0,IF((L40&lt;AA40),(K40-(G40*0.85)),((AA40*G40)-(G40*0.85)))),0)</f>
        <v>0</v>
      </c>
      <c r="AF40" s="18">
        <f>P40/(K40+P40)</f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f>SUM(AG40:AK40)</f>
        <v>0</v>
      </c>
      <c r="AM40" s="15">
        <v>0</v>
      </c>
      <c r="AN40" s="15">
        <v>0</v>
      </c>
      <c r="AO40" s="15">
        <v>0</v>
      </c>
      <c r="AP40" s="15">
        <v>1</v>
      </c>
      <c r="AQ40" s="15">
        <f>SUM(AM40:AP40)</f>
        <v>0</v>
      </c>
      <c r="AR40" s="15" t="s">
        <v>62</v>
      </c>
      <c r="AS40" s="15" t="s">
        <v>81</v>
      </c>
      <c r="AT40" s="15" t="s">
        <v>64</v>
      </c>
      <c r="AU40" s="15">
        <v>3</v>
      </c>
      <c r="AV40" s="15">
        <v>1.66</v>
      </c>
      <c r="AW40" s="15">
        <v>0.59</v>
      </c>
      <c r="AX40" s="15">
        <v>1.57</v>
      </c>
      <c r="AY40" s="18">
        <v>0.9333</v>
      </c>
      <c r="AZ40" s="18">
        <v>0.8938</v>
      </c>
      <c r="BA40" s="18">
        <v>0.8252</v>
      </c>
      <c r="BB40" s="15" t="s">
        <v>121</v>
      </c>
      <c r="BC40" s="15" t="s">
        <v>66</v>
      </c>
    </row>
    <row r="41" spans="1:55">
      <c r="A41" s="15" t="s">
        <v>67</v>
      </c>
      <c r="B41" s="15" t="s">
        <v>73</v>
      </c>
      <c r="C41" s="16" t="s">
        <v>78</v>
      </c>
      <c r="D41" s="17">
        <v>5</v>
      </c>
      <c r="E41" s="17" t="s">
        <v>165</v>
      </c>
      <c r="F41" s="15" t="s">
        <v>166</v>
      </c>
      <c r="G41" s="15">
        <v>22</v>
      </c>
      <c r="H41" s="15">
        <v>17</v>
      </c>
      <c r="I41" s="15">
        <v>0</v>
      </c>
      <c r="J41" s="15">
        <v>0</v>
      </c>
      <c r="K41" s="15">
        <f>H41-I41-J41</f>
        <v>0</v>
      </c>
      <c r="L41" s="18">
        <f>K41/G41</f>
        <v>0</v>
      </c>
      <c r="M41" s="16">
        <v>1.99</v>
      </c>
      <c r="N41" s="15">
        <v>6</v>
      </c>
      <c r="O41" s="15">
        <v>0</v>
      </c>
      <c r="P41" s="15">
        <f>N41-O41</f>
        <v>0</v>
      </c>
      <c r="Q41" s="18">
        <v>0.7222</v>
      </c>
      <c r="R41" s="19">
        <f>P41*Q41</f>
        <v>0</v>
      </c>
      <c r="S41" s="15">
        <v>0</v>
      </c>
      <c r="T41" s="15">
        <v>0</v>
      </c>
      <c r="U41" s="15">
        <v>0</v>
      </c>
      <c r="V41" s="19">
        <f>(((S41+T41)*Q41))+U41</f>
        <v>0</v>
      </c>
      <c r="W41" s="15">
        <v>1</v>
      </c>
      <c r="X41" s="15">
        <v>0</v>
      </c>
      <c r="Y41" s="15">
        <v>0</v>
      </c>
      <c r="Z41" s="19">
        <v>1.4494125</v>
      </c>
      <c r="AA41" s="18">
        <f>(K41+R41+V41-W41-X41-Y41-Z41)/G41</f>
        <v>0</v>
      </c>
      <c r="AB41" s="15">
        <f>IF((((G41*$AA$6)-K41-R41-V41+W41+X41+Y41+Z41)/Q41)&gt;0,ROUNDUP((((G41*$AA$6)-K41-R41-V41+W41+X41+Y41+Z41)/Q41),0),0)</f>
        <v>0</v>
      </c>
      <c r="AC41" s="15">
        <f>IF(((G41-K41-R41-V41+W41+X41+Y41+Z41)/Q41)&gt;0,ROUNDUP(((G41-K41-R41-V41+W41+X41+Y41+Z41)/Q41),0),0)</f>
        <v>0</v>
      </c>
      <c r="AD41" s="16">
        <f>IF((AND(L41&gt;0.9,AA41&gt;0.9)),"Category 1",IF((AND(L41&gt;0.85,AA41&gt;0.85)),"Category 2","None"))</f>
        <v>0</v>
      </c>
      <c r="AE41" s="15">
        <f>ROUNDUP(IF(OR(L41&lt;=0.85,(AA41&lt;=0.85)),0,IF((L41&lt;AA41),(K41-(G41*0.85)),((AA41*G41)-(G41*0.85)))),0)</f>
        <v>0</v>
      </c>
      <c r="AF41" s="18">
        <f>P41/(K41+P41)</f>
        <v>0</v>
      </c>
      <c r="AG41" s="15">
        <v>0</v>
      </c>
      <c r="AH41" s="15">
        <v>2</v>
      </c>
      <c r="AI41" s="15">
        <v>0</v>
      </c>
      <c r="AJ41" s="15">
        <v>0</v>
      </c>
      <c r="AK41" s="15">
        <v>4</v>
      </c>
      <c r="AL41" s="15">
        <f>SUM(AG41:AK41)</f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f>SUM(AM41:AP41)</f>
        <v>0</v>
      </c>
      <c r="AR41" s="15" t="s">
        <v>62</v>
      </c>
      <c r="AS41" s="15" t="s">
        <v>76</v>
      </c>
      <c r="AT41" s="15" t="s">
        <v>64</v>
      </c>
      <c r="AU41" s="15">
        <v>3</v>
      </c>
      <c r="AV41" s="15">
        <v>2.02</v>
      </c>
      <c r="AW41" s="15">
        <v>0.59</v>
      </c>
      <c r="AX41" s="15">
        <v>1.57</v>
      </c>
      <c r="AY41" s="18">
        <v>0.7143</v>
      </c>
      <c r="AZ41" s="18">
        <v>0.8938</v>
      </c>
      <c r="BA41" s="18">
        <v>0.8252</v>
      </c>
      <c r="BB41" s="15" t="s">
        <v>121</v>
      </c>
      <c r="BC41" s="15" t="s">
        <v>66</v>
      </c>
    </row>
    <row r="42" spans="1:55">
      <c r="A42" s="15" t="s">
        <v>67</v>
      </c>
      <c r="B42" s="15" t="s">
        <v>68</v>
      </c>
      <c r="C42" s="16" t="s">
        <v>78</v>
      </c>
      <c r="D42" s="17">
        <v>8</v>
      </c>
      <c r="E42" s="17" t="s">
        <v>167</v>
      </c>
      <c r="F42" s="15" t="s">
        <v>168</v>
      </c>
      <c r="G42" s="15">
        <v>30</v>
      </c>
      <c r="H42" s="15">
        <v>25</v>
      </c>
      <c r="I42" s="15">
        <v>0</v>
      </c>
      <c r="J42" s="15">
        <v>1</v>
      </c>
      <c r="K42" s="15">
        <f>H42-I42-J42</f>
        <v>0</v>
      </c>
      <c r="L42" s="18">
        <f>K42/G42</f>
        <v>0</v>
      </c>
      <c r="M42" s="16">
        <v>1.84</v>
      </c>
      <c r="N42" s="15">
        <v>5</v>
      </c>
      <c r="O42" s="15">
        <v>0</v>
      </c>
      <c r="P42" s="15">
        <f>N42-O42</f>
        <v>0</v>
      </c>
      <c r="Q42" s="18">
        <v>0.814</v>
      </c>
      <c r="R42" s="19">
        <f>P42*Q42</f>
        <v>0</v>
      </c>
      <c r="S42" s="15">
        <v>2</v>
      </c>
      <c r="T42" s="15">
        <v>0</v>
      </c>
      <c r="U42" s="15">
        <v>0</v>
      </c>
      <c r="V42" s="19">
        <f>(((S42+T42)*Q42))+U42</f>
        <v>0</v>
      </c>
      <c r="W42" s="15">
        <v>1</v>
      </c>
      <c r="X42" s="15">
        <v>0</v>
      </c>
      <c r="Y42" s="15">
        <v>0</v>
      </c>
      <c r="Z42" s="19">
        <v>1.876166</v>
      </c>
      <c r="AA42" s="18">
        <f>(K42+R42+V42-W42-X42-Y42-Z42)/G42</f>
        <v>0</v>
      </c>
      <c r="AB42" s="15">
        <f>IF((((G42*$AA$6)-K42-R42-V42+W42+X42+Y42+Z42)/Q42)&gt;0,ROUNDUP((((G42*$AA$6)-K42-R42-V42+W42+X42+Y42+Z42)/Q42),0),0)</f>
        <v>0</v>
      </c>
      <c r="AC42" s="15">
        <f>IF(((G42-K42-R42-V42+W42+X42+Y42+Z42)/Q42)&gt;0,ROUNDUP(((G42-K42-R42-V42+W42+X42+Y42+Z42)/Q42),0),0)</f>
        <v>0</v>
      </c>
      <c r="AD42" s="16">
        <f>IF((AND(L42&gt;0.9,AA42&gt;0.9)),"Category 1",IF((AND(L42&gt;0.85,AA42&gt;0.85)),"Category 2","None"))</f>
        <v>0</v>
      </c>
      <c r="AE42" s="15">
        <f>ROUNDUP(IF(OR(L42&lt;=0.85,(AA42&lt;=0.85)),0,IF((L42&lt;AA42),(K42-(G42*0.85)),((AA42*G42)-(G42*0.85)))),0)</f>
        <v>0</v>
      </c>
      <c r="AF42" s="18">
        <f>P42/(K42+P42)</f>
        <v>0</v>
      </c>
      <c r="AG42" s="15">
        <v>0</v>
      </c>
      <c r="AH42" s="15">
        <v>0</v>
      </c>
      <c r="AI42" s="15">
        <v>0</v>
      </c>
      <c r="AJ42" s="15">
        <v>1</v>
      </c>
      <c r="AK42" s="15">
        <v>0</v>
      </c>
      <c r="AL42" s="15">
        <f>SUM(AG42:AK42)</f>
        <v>0</v>
      </c>
      <c r="AM42" s="15">
        <v>4</v>
      </c>
      <c r="AN42" s="15">
        <v>0</v>
      </c>
      <c r="AO42" s="15">
        <v>0</v>
      </c>
      <c r="AP42" s="15">
        <v>0</v>
      </c>
      <c r="AQ42" s="15">
        <f>SUM(AM42:AP42)</f>
        <v>0</v>
      </c>
      <c r="AR42" s="15" t="s">
        <v>62</v>
      </c>
      <c r="AS42" s="15" t="s">
        <v>71</v>
      </c>
      <c r="AT42" s="15" t="s">
        <v>64</v>
      </c>
      <c r="AU42" s="15">
        <v>3</v>
      </c>
      <c r="AV42" s="15">
        <v>2.28</v>
      </c>
      <c r="AW42" s="15">
        <v>0.99</v>
      </c>
      <c r="AX42" s="15">
        <v>1.99</v>
      </c>
      <c r="AY42" s="18">
        <v>0.7931</v>
      </c>
      <c r="AZ42" s="18">
        <v>0.8571</v>
      </c>
      <c r="BA42" s="18">
        <v>0.7554</v>
      </c>
      <c r="BB42" s="15" t="s">
        <v>93</v>
      </c>
      <c r="BC42" s="15" t="s">
        <v>66</v>
      </c>
    </row>
    <row r="43" spans="1:55">
      <c r="A43" s="15" t="s">
        <v>57</v>
      </c>
      <c r="B43" s="15" t="s">
        <v>169</v>
      </c>
      <c r="C43" s="16" t="s">
        <v>78</v>
      </c>
      <c r="D43" s="17">
        <v>7</v>
      </c>
      <c r="E43" s="17" t="s">
        <v>170</v>
      </c>
      <c r="F43" s="15" t="s">
        <v>171</v>
      </c>
      <c r="G43" s="15">
        <v>22</v>
      </c>
      <c r="H43" s="15">
        <v>18</v>
      </c>
      <c r="I43" s="15">
        <v>0</v>
      </c>
      <c r="J43" s="15">
        <v>0</v>
      </c>
      <c r="K43" s="15">
        <f>H43-I43-J43</f>
        <v>0</v>
      </c>
      <c r="L43" s="18">
        <f>K43/G43</f>
        <v>0</v>
      </c>
      <c r="M43" s="16">
        <v>2.2</v>
      </c>
      <c r="N43" s="15">
        <v>5</v>
      </c>
      <c r="O43" s="15">
        <v>0</v>
      </c>
      <c r="P43" s="15">
        <f>N43-O43</f>
        <v>0</v>
      </c>
      <c r="Q43" s="18">
        <v>0.7429</v>
      </c>
      <c r="R43" s="19">
        <f>P43*Q43</f>
        <v>0</v>
      </c>
      <c r="S43" s="15">
        <v>2</v>
      </c>
      <c r="T43" s="15">
        <v>0</v>
      </c>
      <c r="U43" s="15">
        <v>0</v>
      </c>
      <c r="V43" s="19">
        <f>(((S43+T43)*Q43))+U43</f>
        <v>0</v>
      </c>
      <c r="W43" s="15">
        <v>0</v>
      </c>
      <c r="X43" s="15">
        <v>0</v>
      </c>
      <c r="Y43" s="15">
        <v>0</v>
      </c>
      <c r="Z43" s="19">
        <v>1.9312062</v>
      </c>
      <c r="AA43" s="18">
        <f>(K43+R43+V43-W43-X43-Y43-Z43)/G43</f>
        <v>0</v>
      </c>
      <c r="AB43" s="15">
        <f>IF((((G43*$AA$6)-K43-R43-V43+W43+X43+Y43+Z43)/Q43)&gt;0,ROUNDUP((((G43*$AA$6)-K43-R43-V43+W43+X43+Y43+Z43)/Q43),0),0)</f>
        <v>0</v>
      </c>
      <c r="AC43" s="15">
        <f>IF(((G43-K43-R43-V43+W43+X43+Y43+Z43)/Q43)&gt;0,ROUNDUP(((G43-K43-R43-V43+W43+X43+Y43+Z43)/Q43),0),0)</f>
        <v>0</v>
      </c>
      <c r="AD43" s="16">
        <f>IF((AND(L43&gt;0.9,AA43&gt;0.9)),"Category 1",IF((AND(L43&gt;0.85,AA43&gt;0.85)),"Category 2","None"))</f>
        <v>0</v>
      </c>
      <c r="AE43" s="15">
        <f>ROUNDUP(IF(OR(L43&lt;=0.85,(AA43&lt;=0.85)),0,IF((L43&lt;AA43),(K43-(G43*0.85)),((AA43*G43)-(G43*0.85)))),0)</f>
        <v>0</v>
      </c>
      <c r="AF43" s="18">
        <f>P43/(K43+P43)</f>
        <v>0</v>
      </c>
      <c r="AG43" s="15">
        <v>0</v>
      </c>
      <c r="AH43" s="15">
        <v>2</v>
      </c>
      <c r="AI43" s="15">
        <v>0</v>
      </c>
      <c r="AJ43" s="15">
        <v>3</v>
      </c>
      <c r="AK43" s="15">
        <v>0</v>
      </c>
      <c r="AL43" s="15">
        <f>SUM(AG43:AK43)</f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f>SUM(AM43:AP43)</f>
        <v>0</v>
      </c>
      <c r="AR43" s="15" t="s">
        <v>62</v>
      </c>
      <c r="AS43" s="15" t="s">
        <v>63</v>
      </c>
      <c r="AT43" s="15" t="s">
        <v>64</v>
      </c>
      <c r="AU43" s="15">
        <v>3</v>
      </c>
      <c r="AV43" s="15">
        <v>2.2</v>
      </c>
      <c r="AW43" s="15">
        <v>1.04</v>
      </c>
      <c r="AX43" s="15">
        <v>1.69</v>
      </c>
      <c r="AY43" s="18">
        <v>0.7647</v>
      </c>
      <c r="AZ43" s="18">
        <v>0.8419</v>
      </c>
      <c r="BA43" s="18">
        <v>0.785</v>
      </c>
      <c r="BB43" s="15" t="s">
        <v>82</v>
      </c>
      <c r="BC43" s="15" t="s">
        <v>66</v>
      </c>
    </row>
    <row r="44" spans="1:55">
      <c r="A44" s="15" t="s">
        <v>83</v>
      </c>
      <c r="B44" s="15" t="s">
        <v>118</v>
      </c>
      <c r="C44" s="16" t="s">
        <v>78</v>
      </c>
      <c r="D44" s="17">
        <v>5</v>
      </c>
      <c r="E44" s="17" t="s">
        <v>172</v>
      </c>
      <c r="F44" s="15" t="s">
        <v>173</v>
      </c>
      <c r="G44" s="15">
        <v>13</v>
      </c>
      <c r="H44" s="15">
        <v>10</v>
      </c>
      <c r="I44" s="15">
        <v>0</v>
      </c>
      <c r="J44" s="15">
        <v>1</v>
      </c>
      <c r="K44" s="15">
        <f>H44-I44-J44</f>
        <v>0</v>
      </c>
      <c r="L44" s="18">
        <f>K44/G44</f>
        <v>0</v>
      </c>
      <c r="M44" s="16">
        <v>1.34</v>
      </c>
      <c r="N44" s="15">
        <v>4</v>
      </c>
      <c r="O44" s="15">
        <v>0</v>
      </c>
      <c r="P44" s="15">
        <f>N44-O44</f>
        <v>0</v>
      </c>
      <c r="Q44" s="18">
        <v>0.9286</v>
      </c>
      <c r="R44" s="19">
        <f>P44*Q44</f>
        <v>0</v>
      </c>
      <c r="S44" s="15">
        <v>0</v>
      </c>
      <c r="T44" s="15">
        <v>0</v>
      </c>
      <c r="U44" s="15">
        <v>0</v>
      </c>
      <c r="V44" s="19">
        <f>(((S44+T44)*Q44))+U44</f>
        <v>0</v>
      </c>
      <c r="W44" s="15">
        <v>0</v>
      </c>
      <c r="X44" s="15">
        <v>0</v>
      </c>
      <c r="Y44" s="15">
        <v>0</v>
      </c>
      <c r="Z44" s="19">
        <v>0.3806867</v>
      </c>
      <c r="AA44" s="18">
        <f>(K44+R44+V44-W44-X44-Y44-Z44)/G44</f>
        <v>0</v>
      </c>
      <c r="AB44" s="15">
        <f>IF((((G44*$AA$6)-K44-R44-V44+W44+X44+Y44+Z44)/Q44)&gt;0,ROUNDUP((((G44*$AA$6)-K44-R44-V44+W44+X44+Y44+Z44)/Q44),0),0)</f>
        <v>0</v>
      </c>
      <c r="AC44" s="15">
        <f>IF(((G44-K44-R44-V44+W44+X44+Y44+Z44)/Q44)&gt;0,ROUNDUP(((G44-K44-R44-V44+W44+X44+Y44+Z44)/Q44),0),0)</f>
        <v>0</v>
      </c>
      <c r="AD44" s="16">
        <f>IF((AND(L44&gt;0.9,AA44&gt;0.9)),"Category 1",IF((AND(L44&gt;0.85,AA44&gt;0.85)),"Category 2","None"))</f>
        <v>0</v>
      </c>
      <c r="AE44" s="15">
        <f>ROUNDUP(IF(OR(L44&lt;=0.85,(AA44&lt;=0.85)),0,IF((L44&lt;AA44),(K44-(G44*0.85)),((AA44*G44)-(G44*0.85)))),0)</f>
        <v>0</v>
      </c>
      <c r="AF44" s="18">
        <f>P44/(K44+P44)</f>
        <v>0</v>
      </c>
      <c r="AG44" s="15">
        <v>0</v>
      </c>
      <c r="AH44" s="15">
        <v>2</v>
      </c>
      <c r="AI44" s="15">
        <v>0</v>
      </c>
      <c r="AJ44" s="15">
        <v>0</v>
      </c>
      <c r="AK44" s="15">
        <v>2</v>
      </c>
      <c r="AL44" s="15">
        <f>SUM(AG44:AK44)</f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f>SUM(AM44:AP44)</f>
        <v>0</v>
      </c>
      <c r="AR44" s="15" t="s">
        <v>62</v>
      </c>
      <c r="AS44" s="15" t="s">
        <v>113</v>
      </c>
      <c r="AT44" s="15" t="s">
        <v>64</v>
      </c>
      <c r="AU44" s="15">
        <v>3</v>
      </c>
      <c r="AV44" s="15">
        <v>1.42</v>
      </c>
      <c r="AW44" s="15">
        <v>0.59</v>
      </c>
      <c r="AX44" s="15">
        <v>1.57</v>
      </c>
      <c r="AY44" s="18">
        <v>0.9231</v>
      </c>
      <c r="AZ44" s="18">
        <v>0.8938</v>
      </c>
      <c r="BA44" s="18">
        <v>0.8252</v>
      </c>
      <c r="BB44" s="15" t="s">
        <v>121</v>
      </c>
      <c r="BC44" s="15" t="s">
        <v>66</v>
      </c>
    </row>
    <row r="45" spans="1:55">
      <c r="A45" s="15" t="s">
        <v>57</v>
      </c>
      <c r="B45" s="15" t="s">
        <v>127</v>
      </c>
      <c r="C45" s="16" t="s">
        <v>94</v>
      </c>
      <c r="D45" s="17">
        <v>8</v>
      </c>
      <c r="E45" s="17" t="s">
        <v>174</v>
      </c>
      <c r="F45" s="15" t="s">
        <v>175</v>
      </c>
      <c r="G45" s="15">
        <v>13</v>
      </c>
      <c r="H45" s="15">
        <v>13</v>
      </c>
      <c r="I45" s="15">
        <v>0</v>
      </c>
      <c r="J45" s="15">
        <v>0</v>
      </c>
      <c r="K45" s="15">
        <f>H45-I45-J45</f>
        <v>0</v>
      </c>
      <c r="L45" s="18">
        <f>K45/G45</f>
        <v>0</v>
      </c>
      <c r="M45" s="16">
        <v>0.54</v>
      </c>
      <c r="N45" s="15">
        <v>0</v>
      </c>
      <c r="O45" s="15">
        <v>0</v>
      </c>
      <c r="P45" s="15">
        <f>N45-O45</f>
        <v>0</v>
      </c>
      <c r="Q45" s="18">
        <v>0.96</v>
      </c>
      <c r="R45" s="19">
        <f>P45*Q45</f>
        <v>0</v>
      </c>
      <c r="S45" s="15">
        <v>0</v>
      </c>
      <c r="T45" s="15">
        <v>1</v>
      </c>
      <c r="U45" s="15">
        <v>0</v>
      </c>
      <c r="V45" s="19">
        <f>(((S45+T45)*Q45))+U45</f>
        <v>0</v>
      </c>
      <c r="W45" s="15">
        <v>2</v>
      </c>
      <c r="X45" s="15">
        <v>0</v>
      </c>
      <c r="Y45" s="15">
        <v>0</v>
      </c>
      <c r="Z45" s="19">
        <v>0.3515924</v>
      </c>
      <c r="AA45" s="18">
        <f>(K45+R45+V45-W45-X45-Y45-Z45)/G45</f>
        <v>0</v>
      </c>
      <c r="AB45" s="15">
        <f>IF((((G45*$AA$6)-K45-R45-V45+W45+X45+Y45+Z45)/Q45)&gt;0,ROUNDUP((((G45*$AA$6)-K45-R45-V45+W45+X45+Y45+Z45)/Q45),0),0)</f>
        <v>0</v>
      </c>
      <c r="AC45" s="15">
        <f>IF(((G45-K45-R45-V45+W45+X45+Y45+Z45)/Q45)&gt;0,ROUNDUP(((G45-K45-R45-V45+W45+X45+Y45+Z45)/Q45),0),0)</f>
        <v>0</v>
      </c>
      <c r="AD45" s="16">
        <f>IF((AND(L45&gt;0.9,AA45&gt;0.9)),"Category 1",IF((AND(L45&gt;0.85,AA45&gt;0.85)),"Category 2","None"))</f>
        <v>0</v>
      </c>
      <c r="AE45" s="15">
        <f>ROUNDUP(IF(OR(L45&lt;=0.85,(AA45&lt;=0.85)),0,IF((L45&lt;AA45),(K45-(G45*0.85)),((AA45*G45)-(G45*0.85)))),0)</f>
        <v>0</v>
      </c>
      <c r="AF45" s="18">
        <f>P45/(K45+P45)</f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f>SUM(AG45:AK45)</f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f>SUM(AM45:AP45)</f>
        <v>0</v>
      </c>
      <c r="AR45" s="15" t="s">
        <v>62</v>
      </c>
      <c r="AS45" s="15" t="s">
        <v>63</v>
      </c>
      <c r="AT45" s="15" t="s">
        <v>64</v>
      </c>
      <c r="AU45" s="15">
        <v>7</v>
      </c>
      <c r="AV45" s="15">
        <v>1</v>
      </c>
      <c r="AW45" s="15">
        <v>0.5</v>
      </c>
      <c r="AX45" s="15">
        <v>0.83</v>
      </c>
      <c r="AY45" s="18">
        <v>0.8342</v>
      </c>
      <c r="AZ45" s="18">
        <v>0.9474</v>
      </c>
      <c r="BA45" s="18">
        <v>0.8502</v>
      </c>
      <c r="BB45" s="15" t="s">
        <v>126</v>
      </c>
      <c r="BC45" s="15" t="s">
        <v>66</v>
      </c>
    </row>
    <row r="46" spans="1:55">
      <c r="A46" s="15" t="s">
        <v>67</v>
      </c>
      <c r="B46" s="15" t="s">
        <v>176</v>
      </c>
      <c r="C46" s="16" t="s">
        <v>78</v>
      </c>
      <c r="D46" s="17">
        <v>10</v>
      </c>
      <c r="E46" s="17" t="s">
        <v>177</v>
      </c>
      <c r="F46" s="15" t="s">
        <v>178</v>
      </c>
      <c r="G46" s="15">
        <v>39</v>
      </c>
      <c r="H46" s="15">
        <v>30</v>
      </c>
      <c r="I46" s="15">
        <v>0</v>
      </c>
      <c r="J46" s="15">
        <v>1</v>
      </c>
      <c r="K46" s="15">
        <f>H46-I46-J46</f>
        <v>0</v>
      </c>
      <c r="L46" s="18">
        <f>K46/G46</f>
        <v>0</v>
      </c>
      <c r="M46" s="16">
        <v>1.68</v>
      </c>
      <c r="N46" s="15">
        <v>9</v>
      </c>
      <c r="O46" s="15">
        <v>0</v>
      </c>
      <c r="P46" s="15">
        <f>N46-O46</f>
        <v>0</v>
      </c>
      <c r="Q46" s="18">
        <v>0.7872</v>
      </c>
      <c r="R46" s="19">
        <f>P46*Q46</f>
        <v>0</v>
      </c>
      <c r="S46" s="15">
        <v>1</v>
      </c>
      <c r="T46" s="15">
        <v>1</v>
      </c>
      <c r="U46" s="15">
        <v>0</v>
      </c>
      <c r="V46" s="19">
        <f>(((S46+T46)*Q46))+U46</f>
        <v>0</v>
      </c>
      <c r="W46" s="15">
        <v>0</v>
      </c>
      <c r="X46" s="15">
        <v>0</v>
      </c>
      <c r="Y46" s="15">
        <v>0</v>
      </c>
      <c r="Z46" s="19">
        <v>2.3629289</v>
      </c>
      <c r="AA46" s="18">
        <f>(K46+R46+V46-W46-X46-Y46-Z46)/G46</f>
        <v>0</v>
      </c>
      <c r="AB46" s="15">
        <f>IF((((G46*$AA$6)-K46-R46-V46+W46+X46+Y46+Z46)/Q46)&gt;0,ROUNDUP((((G46*$AA$6)-K46-R46-V46+W46+X46+Y46+Z46)/Q46),0),0)</f>
        <v>0</v>
      </c>
      <c r="AC46" s="15">
        <f>IF(((G46-K46-R46-V46+W46+X46+Y46+Z46)/Q46)&gt;0,ROUNDUP(((G46-K46-R46-V46+W46+X46+Y46+Z46)/Q46),0),0)</f>
        <v>0</v>
      </c>
      <c r="AD46" s="16">
        <f>IF((AND(L46&gt;0.9,AA46&gt;0.9)),"Category 1",IF((AND(L46&gt;0.85,AA46&gt;0.85)),"Category 2","None"))</f>
        <v>0</v>
      </c>
      <c r="AE46" s="15">
        <f>ROUNDUP(IF(OR(L46&lt;=0.85,(AA46&lt;=0.85)),0,IF((L46&lt;AA46),(K46-(G46*0.85)),((AA46*G46)-(G46*0.85)))),0)</f>
        <v>0</v>
      </c>
      <c r="AF46" s="18">
        <f>P46/(K46+P46)</f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f>SUM(AG46:AK46)</f>
        <v>0</v>
      </c>
      <c r="AM46" s="15">
        <v>4</v>
      </c>
      <c r="AN46" s="15">
        <v>5</v>
      </c>
      <c r="AO46" s="15">
        <v>0</v>
      </c>
      <c r="AP46" s="15">
        <v>0</v>
      </c>
      <c r="AQ46" s="15">
        <f>SUM(AM46:AP46)</f>
        <v>0</v>
      </c>
      <c r="AR46" s="15" t="s">
        <v>62</v>
      </c>
      <c r="AS46" s="15" t="s">
        <v>71</v>
      </c>
      <c r="AT46" s="15" t="s">
        <v>64</v>
      </c>
      <c r="AU46" s="15">
        <v>3</v>
      </c>
      <c r="AV46" s="15">
        <v>2.52</v>
      </c>
      <c r="AW46" s="15">
        <v>1.38</v>
      </c>
      <c r="AX46" s="15">
        <v>1.99</v>
      </c>
      <c r="AY46" s="18">
        <v>0.7128</v>
      </c>
      <c r="AZ46" s="18">
        <v>0.8158</v>
      </c>
      <c r="BA46" s="18">
        <v>0.7554</v>
      </c>
      <c r="BB46" s="15" t="s">
        <v>93</v>
      </c>
      <c r="BC46" s="15" t="s">
        <v>66</v>
      </c>
    </row>
    <row r="47" spans="1:55">
      <c r="A47" s="15" t="s">
        <v>57</v>
      </c>
      <c r="B47" s="15" t="s">
        <v>169</v>
      </c>
      <c r="C47" s="16" t="s">
        <v>78</v>
      </c>
      <c r="D47" s="17">
        <v>8</v>
      </c>
      <c r="E47" s="17" t="s">
        <v>179</v>
      </c>
      <c r="F47" s="15" t="s">
        <v>180</v>
      </c>
      <c r="G47" s="15">
        <v>30</v>
      </c>
      <c r="H47" s="15">
        <v>25</v>
      </c>
      <c r="I47" s="15">
        <v>1</v>
      </c>
      <c r="J47" s="15">
        <v>0</v>
      </c>
      <c r="K47" s="15">
        <f>H47-I47-J47</f>
        <v>0</v>
      </c>
      <c r="L47" s="18">
        <f>K47/G47</f>
        <v>0</v>
      </c>
      <c r="M47" s="16">
        <v>1.75</v>
      </c>
      <c r="N47" s="15">
        <v>3</v>
      </c>
      <c r="O47" s="15">
        <v>0</v>
      </c>
      <c r="P47" s="15">
        <f>N47-O47</f>
        <v>0</v>
      </c>
      <c r="Q47" s="18">
        <v>0.8</v>
      </c>
      <c r="R47" s="19">
        <f>P47*Q47</f>
        <v>0</v>
      </c>
      <c r="S47" s="15">
        <v>1</v>
      </c>
      <c r="T47" s="15">
        <v>2</v>
      </c>
      <c r="U47" s="15">
        <v>1</v>
      </c>
      <c r="V47" s="19">
        <f>(((S47+T47)*Q47))+U47</f>
        <v>0</v>
      </c>
      <c r="W47" s="15">
        <v>1</v>
      </c>
      <c r="X47" s="15">
        <v>0</v>
      </c>
      <c r="Y47" s="15">
        <v>0</v>
      </c>
      <c r="Z47" s="19">
        <v>2.2283804</v>
      </c>
      <c r="AA47" s="18">
        <f>(K47+R47+V47-W47-X47-Y47-Z47)/G47</f>
        <v>0</v>
      </c>
      <c r="AB47" s="15">
        <f>IF((((G47*$AA$6)-K47-R47-V47+W47+X47+Y47+Z47)/Q47)&gt;0,ROUNDUP((((G47*$AA$6)-K47-R47-V47+W47+X47+Y47+Z47)/Q47),0),0)</f>
        <v>0</v>
      </c>
      <c r="AC47" s="15">
        <f>IF(((G47-K47-R47-V47+W47+X47+Y47+Z47)/Q47)&gt;0,ROUNDUP(((G47-K47-R47-V47+W47+X47+Y47+Z47)/Q47),0),0)</f>
        <v>0</v>
      </c>
      <c r="AD47" s="16">
        <f>IF((AND(L47&gt;0.9,AA47&gt;0.9)),"Category 1",IF((AND(L47&gt;0.85,AA47&gt;0.85)),"Category 2","None"))</f>
        <v>0</v>
      </c>
      <c r="AE47" s="15">
        <f>ROUNDUP(IF(OR(L47&lt;=0.85,(AA47&lt;=0.85)),0,IF((L47&lt;AA47),(K47-(G47*0.85)),((AA47*G47)-(G47*0.85)))),0)</f>
        <v>0</v>
      </c>
      <c r="AF47" s="18">
        <f>P47/(K47+P47)</f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f>SUM(AG47:AK47)</f>
        <v>0</v>
      </c>
      <c r="AM47" s="15">
        <v>0</v>
      </c>
      <c r="AN47" s="15">
        <v>0</v>
      </c>
      <c r="AO47" s="15">
        <v>2</v>
      </c>
      <c r="AP47" s="15">
        <v>1</v>
      </c>
      <c r="AQ47" s="15">
        <f>SUM(AM47:AP47)</f>
        <v>0</v>
      </c>
      <c r="AR47" s="15" t="s">
        <v>62</v>
      </c>
      <c r="AS47" s="15" t="s">
        <v>63</v>
      </c>
      <c r="AT47" s="15" t="s">
        <v>64</v>
      </c>
      <c r="AU47" s="15">
        <v>3</v>
      </c>
      <c r="AV47" s="15">
        <v>2.48</v>
      </c>
      <c r="AW47" s="15">
        <v>1.51</v>
      </c>
      <c r="AX47" s="15">
        <v>1.99</v>
      </c>
      <c r="AY47" s="18">
        <v>0.6923</v>
      </c>
      <c r="AZ47" s="18">
        <v>0.8438</v>
      </c>
      <c r="BA47" s="18">
        <v>0.7554</v>
      </c>
      <c r="BB47" s="15" t="s">
        <v>93</v>
      </c>
      <c r="BC47" s="15" t="s">
        <v>66</v>
      </c>
    </row>
    <row r="48" spans="1:55">
      <c r="A48" s="15" t="s">
        <v>67</v>
      </c>
      <c r="B48" s="15" t="s">
        <v>73</v>
      </c>
      <c r="C48" s="16" t="s">
        <v>94</v>
      </c>
      <c r="D48" s="17">
        <v>10</v>
      </c>
      <c r="E48" s="17" t="s">
        <v>181</v>
      </c>
      <c r="F48" s="15" t="s">
        <v>182</v>
      </c>
      <c r="G48" s="15">
        <v>34</v>
      </c>
      <c r="H48" s="15">
        <v>25</v>
      </c>
      <c r="I48" s="15">
        <v>0</v>
      </c>
      <c r="J48" s="15">
        <v>1</v>
      </c>
      <c r="K48" s="15">
        <f>H48-I48-J48</f>
        <v>0</v>
      </c>
      <c r="L48" s="18">
        <f>K48/G48</f>
        <v>0</v>
      </c>
      <c r="M48" s="16">
        <v>1.18</v>
      </c>
      <c r="N48" s="15">
        <v>7</v>
      </c>
      <c r="O48" s="15">
        <v>0</v>
      </c>
      <c r="P48" s="15">
        <f>N48-O48</f>
        <v>0</v>
      </c>
      <c r="Q48" s="18">
        <v>0.6889</v>
      </c>
      <c r="R48" s="19">
        <f>P48*Q48</f>
        <v>0</v>
      </c>
      <c r="S48" s="15">
        <v>2</v>
      </c>
      <c r="T48" s="15">
        <v>1</v>
      </c>
      <c r="U48" s="15">
        <v>1</v>
      </c>
      <c r="V48" s="19">
        <f>(((S48+T48)*Q48))+U48</f>
        <v>0</v>
      </c>
      <c r="W48" s="15">
        <v>0</v>
      </c>
      <c r="X48" s="15">
        <v>0</v>
      </c>
      <c r="Y48" s="15">
        <v>0</v>
      </c>
      <c r="Z48" s="19">
        <v>1.7327309</v>
      </c>
      <c r="AA48" s="18">
        <f>(K48+R48+V48-W48-X48-Y48-Z48)/G48</f>
        <v>0</v>
      </c>
      <c r="AB48" s="15">
        <f>IF((((G48*$AA$6)-K48-R48-V48+W48+X48+Y48+Z48)/Q48)&gt;0,ROUNDUP((((G48*$AA$6)-K48-R48-V48+W48+X48+Y48+Z48)/Q48),0),0)</f>
        <v>0</v>
      </c>
      <c r="AC48" s="15">
        <f>IF(((G48-K48-R48-V48+W48+X48+Y48+Z48)/Q48)&gt;0,ROUNDUP(((G48-K48-R48-V48+W48+X48+Y48+Z48)/Q48),0),0)</f>
        <v>0</v>
      </c>
      <c r="AD48" s="16">
        <f>IF((AND(L48&gt;0.9,AA48&gt;0.9)),"Category 1",IF((AND(L48&gt;0.85,AA48&gt;0.85)),"Category 2","None"))</f>
        <v>0</v>
      </c>
      <c r="AE48" s="15">
        <f>ROUNDUP(IF(OR(L48&lt;=0.85,(AA48&lt;=0.85)),0,IF((L48&lt;AA48),(K48-(G48*0.85)),((AA48*G48)-(G48*0.85)))),0)</f>
        <v>0</v>
      </c>
      <c r="AF48" s="18">
        <f>P48/(K48+P48)</f>
        <v>0</v>
      </c>
      <c r="AG48" s="15">
        <v>0</v>
      </c>
      <c r="AH48" s="15">
        <v>0</v>
      </c>
      <c r="AI48" s="15">
        <v>0</v>
      </c>
      <c r="AJ48" s="15">
        <v>1</v>
      </c>
      <c r="AK48" s="15">
        <v>0</v>
      </c>
      <c r="AL48" s="15">
        <f>SUM(AG48:AK48)</f>
        <v>0</v>
      </c>
      <c r="AM48" s="15">
        <v>1</v>
      </c>
      <c r="AN48" s="15">
        <v>4</v>
      </c>
      <c r="AO48" s="15">
        <v>1</v>
      </c>
      <c r="AP48" s="15">
        <v>0</v>
      </c>
      <c r="AQ48" s="15">
        <f>SUM(AM48:AP48)</f>
        <v>0</v>
      </c>
      <c r="AR48" s="15" t="s">
        <v>62</v>
      </c>
      <c r="AS48" s="15" t="s">
        <v>76</v>
      </c>
      <c r="AT48" s="15" t="s">
        <v>142</v>
      </c>
      <c r="AU48" s="15">
        <v>7</v>
      </c>
      <c r="AV48" s="15">
        <v>0.8</v>
      </c>
      <c r="AW48" s="15">
        <v>1.18</v>
      </c>
      <c r="AX48" s="15">
        <v>0.94</v>
      </c>
      <c r="AY48" s="18">
        <v>0.8571</v>
      </c>
      <c r="AZ48" s="18">
        <v>0.6977</v>
      </c>
      <c r="BA48" s="18">
        <v>0.7949</v>
      </c>
      <c r="BB48" s="15" t="s">
        <v>183</v>
      </c>
      <c r="BC48" s="15" t="s">
        <v>66</v>
      </c>
    </row>
    <row r="49" spans="1:55">
      <c r="A49" s="15" t="s">
        <v>83</v>
      </c>
      <c r="B49" s="15" t="s">
        <v>144</v>
      </c>
      <c r="C49" s="16" t="s">
        <v>94</v>
      </c>
      <c r="D49" s="17">
        <v>4</v>
      </c>
      <c r="E49" s="17" t="s">
        <v>184</v>
      </c>
      <c r="F49" s="15" t="s">
        <v>185</v>
      </c>
      <c r="G49" s="15">
        <v>11</v>
      </c>
      <c r="H49" s="15">
        <v>11</v>
      </c>
      <c r="I49" s="15">
        <v>0</v>
      </c>
      <c r="J49" s="15">
        <v>1</v>
      </c>
      <c r="K49" s="15">
        <f>H49-I49-J49</f>
        <v>0</v>
      </c>
      <c r="L49" s="18">
        <f>K49/G49</f>
        <v>0</v>
      </c>
      <c r="M49" s="16">
        <v>0.57</v>
      </c>
      <c r="N49" s="15">
        <v>1</v>
      </c>
      <c r="O49" s="15">
        <v>0</v>
      </c>
      <c r="P49" s="15">
        <f>N49-O49</f>
        <v>0</v>
      </c>
      <c r="Q49" s="18">
        <v>0.9688</v>
      </c>
      <c r="R49" s="19">
        <f>P49*Q49</f>
        <v>0</v>
      </c>
      <c r="S49" s="15">
        <v>1</v>
      </c>
      <c r="T49" s="15">
        <v>1</v>
      </c>
      <c r="U49" s="15">
        <v>0</v>
      </c>
      <c r="V49" s="19">
        <f>(((S49+T49)*Q49))+U49</f>
        <v>0</v>
      </c>
      <c r="W49" s="15">
        <v>1</v>
      </c>
      <c r="X49" s="15">
        <v>0</v>
      </c>
      <c r="Y49" s="15">
        <v>0</v>
      </c>
      <c r="Z49" s="19">
        <v>0.1987158</v>
      </c>
      <c r="AA49" s="18">
        <f>(K49+R49+V49-W49-X49-Y49-Z49)/G49</f>
        <v>0</v>
      </c>
      <c r="AB49" s="15">
        <f>IF((((G49*$AA$6)-K49-R49-V49+W49+X49+Y49+Z49)/Q49)&gt;0,ROUNDUP((((G49*$AA$6)-K49-R49-V49+W49+X49+Y49+Z49)/Q49),0),0)</f>
        <v>0</v>
      </c>
      <c r="AC49" s="15">
        <f>IF(((G49-K49-R49-V49+W49+X49+Y49+Z49)/Q49)&gt;0,ROUNDUP(((G49-K49-R49-V49+W49+X49+Y49+Z49)/Q49),0),0)</f>
        <v>0</v>
      </c>
      <c r="AD49" s="16">
        <f>IF((AND(L49&gt;0.9,AA49&gt;0.9)),"Category 1",IF((AND(L49&gt;0.85,AA49&gt;0.85)),"Category 2","None"))</f>
        <v>0</v>
      </c>
      <c r="AE49" s="15">
        <f>ROUNDUP(IF(OR(L49&lt;=0.85,(AA49&lt;=0.85)),0,IF((L49&lt;AA49),(K49-(G49*0.85)),((AA49*G49)-(G49*0.85)))),0)</f>
        <v>0</v>
      </c>
      <c r="AF49" s="18">
        <f>P49/(K49+P49)</f>
        <v>0</v>
      </c>
      <c r="AG49" s="15">
        <v>0</v>
      </c>
      <c r="AH49" s="15">
        <v>1</v>
      </c>
      <c r="AI49" s="15">
        <v>0</v>
      </c>
      <c r="AJ49" s="15">
        <v>0</v>
      </c>
      <c r="AK49" s="15">
        <v>0</v>
      </c>
      <c r="AL49" s="15">
        <f>SUM(AG49:AK49)</f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f>SUM(AM49:AP49)</f>
        <v>0</v>
      </c>
      <c r="AR49" s="15" t="s">
        <v>62</v>
      </c>
      <c r="AS49" s="15" t="s">
        <v>71</v>
      </c>
      <c r="AT49" s="15" t="s">
        <v>64</v>
      </c>
      <c r="AU49" s="15">
        <v>7</v>
      </c>
      <c r="AV49" s="15">
        <v>0.6</v>
      </c>
      <c r="AW49" s="15">
        <v>0.23</v>
      </c>
      <c r="AX49" s="15">
        <v>0.49</v>
      </c>
      <c r="AY49" s="18">
        <v>0.9667</v>
      </c>
      <c r="AZ49" s="18">
        <v>0.9921</v>
      </c>
      <c r="BA49" s="18">
        <v>0.9567</v>
      </c>
      <c r="BB49" s="15" t="s">
        <v>186</v>
      </c>
      <c r="BC49" s="15" t="s">
        <v>66</v>
      </c>
    </row>
    <row r="50" spans="1:55">
      <c r="A50" s="15" t="s">
        <v>83</v>
      </c>
      <c r="B50" s="15" t="s">
        <v>144</v>
      </c>
      <c r="C50" s="16" t="s">
        <v>78</v>
      </c>
      <c r="D50" s="17">
        <v>6</v>
      </c>
      <c r="E50" s="17" t="s">
        <v>187</v>
      </c>
      <c r="F50" s="15" t="s">
        <v>188</v>
      </c>
      <c r="G50" s="15">
        <v>22</v>
      </c>
      <c r="H50" s="15">
        <v>14</v>
      </c>
      <c r="I50" s="15">
        <v>0</v>
      </c>
      <c r="J50" s="15">
        <v>0</v>
      </c>
      <c r="K50" s="15">
        <f>H50-I50-J50</f>
        <v>0</v>
      </c>
      <c r="L50" s="18">
        <f>K50/G50</f>
        <v>0</v>
      </c>
      <c r="M50" s="16">
        <v>1.76</v>
      </c>
      <c r="N50" s="15">
        <v>7</v>
      </c>
      <c r="O50" s="15">
        <v>0</v>
      </c>
      <c r="P50" s="15">
        <f>N50-O50</f>
        <v>0</v>
      </c>
      <c r="Q50" s="18">
        <v>0.8148</v>
      </c>
      <c r="R50" s="19">
        <f>P50*Q50</f>
        <v>0</v>
      </c>
      <c r="S50" s="15">
        <v>0</v>
      </c>
      <c r="T50" s="15">
        <v>0</v>
      </c>
      <c r="U50" s="15">
        <v>0</v>
      </c>
      <c r="V50" s="19">
        <f>(((S50+T50)*Q50))+U50</f>
        <v>0</v>
      </c>
      <c r="W50" s="15">
        <v>1</v>
      </c>
      <c r="X50" s="15">
        <v>0</v>
      </c>
      <c r="Y50" s="15">
        <v>0</v>
      </c>
      <c r="Z50" s="19">
        <v>0.990023</v>
      </c>
      <c r="AA50" s="18">
        <f>(K50+R50+V50-W50-X50-Y50-Z50)/G50</f>
        <v>0</v>
      </c>
      <c r="AB50" s="15">
        <f>IF((((G50*$AA$6)-K50-R50-V50+W50+X50+Y50+Z50)/Q50)&gt;0,ROUNDUP((((G50*$AA$6)-K50-R50-V50+W50+X50+Y50+Z50)/Q50),0),0)</f>
        <v>0</v>
      </c>
      <c r="AC50" s="15">
        <f>IF(((G50-K50-R50-V50+W50+X50+Y50+Z50)/Q50)&gt;0,ROUNDUP(((G50-K50-R50-V50+W50+X50+Y50+Z50)/Q50),0),0)</f>
        <v>0</v>
      </c>
      <c r="AD50" s="16">
        <f>IF((AND(L50&gt;0.9,AA50&gt;0.9)),"Category 1",IF((AND(L50&gt;0.85,AA50&gt;0.85)),"Category 2","None"))</f>
        <v>0</v>
      </c>
      <c r="AE50" s="15">
        <f>ROUNDUP(IF(OR(L50&lt;=0.85,(AA50&lt;=0.85)),0,IF((L50&lt;AA50),(K50-(G50*0.85)),((AA50*G50)-(G50*0.85)))),0)</f>
        <v>0</v>
      </c>
      <c r="AF50" s="18">
        <f>P50/(K50+P50)</f>
        <v>0</v>
      </c>
      <c r="AG50" s="15">
        <v>0</v>
      </c>
      <c r="AH50" s="15">
        <v>2</v>
      </c>
      <c r="AI50" s="15">
        <v>0</v>
      </c>
      <c r="AJ50" s="15">
        <v>0</v>
      </c>
      <c r="AK50" s="15">
        <v>5</v>
      </c>
      <c r="AL50" s="15">
        <f>SUM(AG50:AK50)</f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f>SUM(AM50:AP50)</f>
        <v>0</v>
      </c>
      <c r="AR50" s="15" t="s">
        <v>62</v>
      </c>
      <c r="AS50" s="15" t="s">
        <v>71</v>
      </c>
      <c r="AT50" s="15" t="s">
        <v>64</v>
      </c>
      <c r="AU50" s="15">
        <v>3</v>
      </c>
      <c r="AV50" s="15">
        <v>1.93</v>
      </c>
      <c r="AW50" s="15">
        <v>1.11</v>
      </c>
      <c r="AX50" s="15">
        <v>1.77</v>
      </c>
      <c r="AY50" s="18">
        <v>0.7955</v>
      </c>
      <c r="AZ50" s="18">
        <v>0.9</v>
      </c>
      <c r="BA50" s="18">
        <v>0.7598</v>
      </c>
      <c r="BB50" s="15" t="s">
        <v>88</v>
      </c>
      <c r="BC50" s="15" t="s">
        <v>66</v>
      </c>
    </row>
    <row r="51" spans="1:55">
      <c r="A51" s="15" t="s">
        <v>67</v>
      </c>
      <c r="B51" s="15" t="s">
        <v>73</v>
      </c>
      <c r="C51" s="16" t="s">
        <v>78</v>
      </c>
      <c r="D51" s="17">
        <v>7</v>
      </c>
      <c r="E51" s="17" t="s">
        <v>189</v>
      </c>
      <c r="F51" s="15" t="s">
        <v>190</v>
      </c>
      <c r="G51" s="15">
        <v>22</v>
      </c>
      <c r="H51" s="15">
        <v>17</v>
      </c>
      <c r="I51" s="15">
        <v>0</v>
      </c>
      <c r="J51" s="15">
        <v>0</v>
      </c>
      <c r="K51" s="15">
        <f>H51-I51-J51</f>
        <v>0</v>
      </c>
      <c r="L51" s="18">
        <f>K51/G51</f>
        <v>0</v>
      </c>
      <c r="M51" s="16">
        <v>1.93</v>
      </c>
      <c r="N51" s="15">
        <v>5</v>
      </c>
      <c r="O51" s="15">
        <v>0</v>
      </c>
      <c r="P51" s="15">
        <f>N51-O51</f>
        <v>0</v>
      </c>
      <c r="Q51" s="18">
        <v>0.766</v>
      </c>
      <c r="R51" s="19">
        <f>P51*Q51</f>
        <v>0</v>
      </c>
      <c r="S51" s="15">
        <v>1</v>
      </c>
      <c r="T51" s="15">
        <v>0</v>
      </c>
      <c r="U51" s="15">
        <v>0</v>
      </c>
      <c r="V51" s="19">
        <f>(((S51+T51)*Q51))+U51</f>
        <v>0</v>
      </c>
      <c r="W51" s="15">
        <v>0</v>
      </c>
      <c r="X51" s="15">
        <v>0</v>
      </c>
      <c r="Y51" s="15">
        <v>0</v>
      </c>
      <c r="Z51" s="19">
        <v>0.9157837</v>
      </c>
      <c r="AA51" s="18">
        <f>(K51+R51+V51-W51-X51-Y51-Z51)/G51</f>
        <v>0</v>
      </c>
      <c r="AB51" s="15">
        <f>IF((((G51*$AA$6)-K51-R51-V51+W51+X51+Y51+Z51)/Q51)&gt;0,ROUNDUP((((G51*$AA$6)-K51-R51-V51+W51+X51+Y51+Z51)/Q51),0),0)</f>
        <v>0</v>
      </c>
      <c r="AC51" s="15">
        <f>IF(((G51-K51-R51-V51+W51+X51+Y51+Z51)/Q51)&gt;0,ROUNDUP(((G51-K51-R51-V51+W51+X51+Y51+Z51)/Q51),0),0)</f>
        <v>0</v>
      </c>
      <c r="AD51" s="16">
        <f>IF((AND(L51&gt;0.9,AA51&gt;0.9)),"Category 1",IF((AND(L51&gt;0.85,AA51&gt;0.85)),"Category 2","None"))</f>
        <v>0</v>
      </c>
      <c r="AE51" s="15">
        <f>ROUNDUP(IF(OR(L51&lt;=0.85,(AA51&lt;=0.85)),0,IF((L51&lt;AA51),(K51-(G51*0.85)),((AA51*G51)-(G51*0.85)))),0)</f>
        <v>0</v>
      </c>
      <c r="AF51" s="18">
        <f>P51/(K51+P51)</f>
        <v>0</v>
      </c>
      <c r="AG51" s="15">
        <v>0</v>
      </c>
      <c r="AH51" s="15">
        <v>0</v>
      </c>
      <c r="AI51" s="15">
        <v>0</v>
      </c>
      <c r="AJ51" s="15">
        <v>2</v>
      </c>
      <c r="AK51" s="15">
        <v>3</v>
      </c>
      <c r="AL51" s="15">
        <f>SUM(AG51:AK51)</f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f>SUM(AM51:AP51)</f>
        <v>0</v>
      </c>
      <c r="AR51" s="15" t="s">
        <v>62</v>
      </c>
      <c r="AS51" s="15" t="s">
        <v>76</v>
      </c>
      <c r="AT51" s="15" t="s">
        <v>64</v>
      </c>
      <c r="AU51" s="15">
        <v>3</v>
      </c>
      <c r="AV51" s="15">
        <v>2.21</v>
      </c>
      <c r="AW51" s="15">
        <v>1.04</v>
      </c>
      <c r="AX51" s="15">
        <v>1.69</v>
      </c>
      <c r="AY51" s="18">
        <v>0.75</v>
      </c>
      <c r="AZ51" s="18">
        <v>0.8419</v>
      </c>
      <c r="BA51" s="18">
        <v>0.785</v>
      </c>
      <c r="BB51" s="15" t="s">
        <v>82</v>
      </c>
      <c r="BC51" s="15" t="s">
        <v>66</v>
      </c>
    </row>
    <row r="52" spans="1:55">
      <c r="A52" s="15" t="s">
        <v>83</v>
      </c>
      <c r="B52" s="15" t="s">
        <v>110</v>
      </c>
      <c r="C52" s="16" t="s">
        <v>78</v>
      </c>
      <c r="D52" s="17">
        <v>7</v>
      </c>
      <c r="E52" s="17" t="s">
        <v>191</v>
      </c>
      <c r="F52" s="15" t="s">
        <v>192</v>
      </c>
      <c r="G52" s="15">
        <v>37</v>
      </c>
      <c r="H52" s="15">
        <v>29</v>
      </c>
      <c r="I52" s="15">
        <v>0</v>
      </c>
      <c r="J52" s="15">
        <v>0</v>
      </c>
      <c r="K52" s="15">
        <f>H52-I52-J52</f>
        <v>0</v>
      </c>
      <c r="L52" s="18">
        <f>K52/G52</f>
        <v>0</v>
      </c>
      <c r="M52" s="16">
        <v>1.45</v>
      </c>
      <c r="N52" s="15">
        <v>8</v>
      </c>
      <c r="O52" s="15">
        <v>0</v>
      </c>
      <c r="P52" s="15">
        <f>N52-O52</f>
        <v>0</v>
      </c>
      <c r="Q52" s="18">
        <v>0.9032</v>
      </c>
      <c r="R52" s="19">
        <f>P52*Q52</f>
        <v>0</v>
      </c>
      <c r="S52" s="15">
        <v>0</v>
      </c>
      <c r="T52" s="15">
        <v>0</v>
      </c>
      <c r="U52" s="15">
        <v>0</v>
      </c>
      <c r="V52" s="19">
        <f>(((S52+T52)*Q52))+U52</f>
        <v>0</v>
      </c>
      <c r="W52" s="15">
        <v>0</v>
      </c>
      <c r="X52" s="15">
        <v>1</v>
      </c>
      <c r="Y52" s="15">
        <v>0</v>
      </c>
      <c r="Z52" s="19">
        <v>1.5535661</v>
      </c>
      <c r="AA52" s="18">
        <f>(K52+R52+V52-W52-X52-Y52-Z52)/G52</f>
        <v>0</v>
      </c>
      <c r="AB52" s="15">
        <f>IF((((G52*$AA$6)-K52-R52-V52+W52+X52+Y52+Z52)/Q52)&gt;0,ROUNDUP((((G52*$AA$6)-K52-R52-V52+W52+X52+Y52+Z52)/Q52),0),0)</f>
        <v>0</v>
      </c>
      <c r="AC52" s="15">
        <f>IF(((G52-K52-R52-V52+W52+X52+Y52+Z52)/Q52)&gt;0,ROUNDUP(((G52-K52-R52-V52+W52+X52+Y52+Z52)/Q52),0),0)</f>
        <v>0</v>
      </c>
      <c r="AD52" s="16">
        <f>IF((AND(L52&gt;0.9,AA52&gt;0.9)),"Category 1",IF((AND(L52&gt;0.85,AA52&gt;0.85)),"Category 2","None"))</f>
        <v>0</v>
      </c>
      <c r="AE52" s="15">
        <f>ROUNDUP(IF(OR(L52&lt;=0.85,(AA52&lt;=0.85)),0,IF((L52&lt;AA52),(K52-(G52*0.85)),((AA52*G52)-(G52*0.85)))),0)</f>
        <v>0</v>
      </c>
      <c r="AF52" s="18">
        <f>P52/(K52+P52)</f>
        <v>0</v>
      </c>
      <c r="AG52" s="15">
        <v>0</v>
      </c>
      <c r="AH52" s="15">
        <v>4</v>
      </c>
      <c r="AI52" s="15">
        <v>0</v>
      </c>
      <c r="AJ52" s="15">
        <v>2</v>
      </c>
      <c r="AK52" s="15">
        <v>0</v>
      </c>
      <c r="AL52" s="15">
        <f>SUM(AG52:AK52)</f>
        <v>0</v>
      </c>
      <c r="AM52" s="15">
        <v>1</v>
      </c>
      <c r="AN52" s="15">
        <v>0</v>
      </c>
      <c r="AO52" s="15">
        <v>1</v>
      </c>
      <c r="AP52" s="15">
        <v>0</v>
      </c>
      <c r="AQ52" s="15">
        <f>SUM(AM52:AP52)</f>
        <v>0</v>
      </c>
      <c r="AR52" s="15" t="s">
        <v>62</v>
      </c>
      <c r="AS52" s="15" t="s">
        <v>113</v>
      </c>
      <c r="AT52" s="15" t="s">
        <v>64</v>
      </c>
      <c r="AU52" s="15">
        <v>3</v>
      </c>
      <c r="AV52" s="15">
        <v>1.69</v>
      </c>
      <c r="AW52" s="15">
        <v>0.93</v>
      </c>
      <c r="AX52" s="15">
        <v>1.69</v>
      </c>
      <c r="AY52" s="18">
        <v>0.9048</v>
      </c>
      <c r="AZ52" s="18">
        <v>0.9</v>
      </c>
      <c r="BA52" s="18">
        <v>0.785</v>
      </c>
      <c r="BB52" s="15" t="s">
        <v>82</v>
      </c>
      <c r="BC52" s="15" t="s">
        <v>66</v>
      </c>
    </row>
    <row r="53" spans="1:55">
      <c r="A53" s="15" t="s">
        <v>57</v>
      </c>
      <c r="B53" s="15" t="s">
        <v>160</v>
      </c>
      <c r="C53" s="16" t="s">
        <v>94</v>
      </c>
      <c r="D53" s="17">
        <v>7</v>
      </c>
      <c r="E53" s="17" t="s">
        <v>193</v>
      </c>
      <c r="F53" s="15" t="s">
        <v>194</v>
      </c>
      <c r="G53" s="15">
        <v>22</v>
      </c>
      <c r="H53" s="15">
        <v>20</v>
      </c>
      <c r="I53" s="15">
        <v>0</v>
      </c>
      <c r="J53" s="15">
        <v>0</v>
      </c>
      <c r="K53" s="15">
        <f>H53-I53-J53</f>
        <v>0</v>
      </c>
      <c r="L53" s="18">
        <f>K53/G53</f>
        <v>0</v>
      </c>
      <c r="M53" s="16">
        <v>1.15</v>
      </c>
      <c r="N53" s="15">
        <v>3</v>
      </c>
      <c r="O53" s="15">
        <v>0</v>
      </c>
      <c r="P53" s="15">
        <f>N53-O53</f>
        <v>0</v>
      </c>
      <c r="Q53" s="18">
        <v>0.75</v>
      </c>
      <c r="R53" s="19">
        <f>P53*Q53</f>
        <v>0</v>
      </c>
      <c r="S53" s="15">
        <v>0</v>
      </c>
      <c r="T53" s="15">
        <v>0</v>
      </c>
      <c r="U53" s="15">
        <v>0</v>
      </c>
      <c r="V53" s="19">
        <f>(((S53+T53)*Q53))+U53</f>
        <v>0</v>
      </c>
      <c r="W53" s="15">
        <v>0</v>
      </c>
      <c r="X53" s="15">
        <v>1</v>
      </c>
      <c r="Y53" s="15">
        <v>0</v>
      </c>
      <c r="Z53" s="19">
        <v>0.9027414</v>
      </c>
      <c r="AA53" s="18">
        <f>(K53+R53+V53-W53-X53-Y53-Z53)/G53</f>
        <v>0</v>
      </c>
      <c r="AB53" s="15">
        <f>IF((((G53*$AA$6)-K53-R53-V53+W53+X53+Y53+Z53)/Q53)&gt;0,ROUNDUP((((G53*$AA$6)-K53-R53-V53+W53+X53+Y53+Z53)/Q53),0),0)</f>
        <v>0</v>
      </c>
      <c r="AC53" s="15">
        <f>IF(((G53-K53-R53-V53+W53+X53+Y53+Z53)/Q53)&gt;0,ROUNDUP(((G53-K53-R53-V53+W53+X53+Y53+Z53)/Q53),0),0)</f>
        <v>0</v>
      </c>
      <c r="AD53" s="16">
        <f>IF((AND(L53&gt;0.9,AA53&gt;0.9)),"Category 1",IF((AND(L53&gt;0.85,AA53&gt;0.85)),"Category 2","None"))</f>
        <v>0</v>
      </c>
      <c r="AE53" s="15">
        <f>ROUNDUP(IF(OR(L53&lt;=0.85,(AA53&lt;=0.85)),0,IF((L53&lt;AA53),(K53-(G53*0.85)),((AA53*G53)-(G53*0.85)))),0)</f>
        <v>0</v>
      </c>
      <c r="AF53" s="18">
        <f>P53/(K53+P53)</f>
        <v>0</v>
      </c>
      <c r="AG53" s="15">
        <v>0</v>
      </c>
      <c r="AH53" s="15">
        <v>2</v>
      </c>
      <c r="AI53" s="15">
        <v>0</v>
      </c>
      <c r="AJ53" s="15">
        <v>0</v>
      </c>
      <c r="AK53" s="15">
        <v>1</v>
      </c>
      <c r="AL53" s="15">
        <f>SUM(AG53:AK53)</f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f>SUM(AM53:AP53)</f>
        <v>0</v>
      </c>
      <c r="AR53" s="15" t="s">
        <v>62</v>
      </c>
      <c r="AS53" s="15" t="s">
        <v>92</v>
      </c>
      <c r="AT53" s="15" t="s">
        <v>64</v>
      </c>
      <c r="AU53" s="15">
        <v>7</v>
      </c>
      <c r="AV53" s="15">
        <v>1.71</v>
      </c>
      <c r="AW53" s="15">
        <v>0.37</v>
      </c>
      <c r="AX53" s="15">
        <v>0.89</v>
      </c>
      <c r="AY53" s="18">
        <v>0.7241</v>
      </c>
      <c r="AZ53" s="18">
        <v>0.7895</v>
      </c>
      <c r="BA53" s="18">
        <v>0.8433</v>
      </c>
      <c r="BB53" s="15" t="s">
        <v>195</v>
      </c>
      <c r="BC53" s="15" t="s">
        <v>66</v>
      </c>
    </row>
    <row r="54" spans="1:55">
      <c r="A54" s="15" t="s">
        <v>67</v>
      </c>
      <c r="B54" s="15" t="s">
        <v>100</v>
      </c>
      <c r="C54" s="16" t="s">
        <v>94</v>
      </c>
      <c r="D54" s="17">
        <v>8</v>
      </c>
      <c r="E54" s="17" t="s">
        <v>196</v>
      </c>
      <c r="F54" s="15" t="s">
        <v>197</v>
      </c>
      <c r="G54" s="15">
        <v>22</v>
      </c>
      <c r="H54" s="15">
        <v>19</v>
      </c>
      <c r="I54" s="15">
        <v>0</v>
      </c>
      <c r="J54" s="15">
        <v>0</v>
      </c>
      <c r="K54" s="15">
        <f>H54-I54-J54</f>
        <v>0</v>
      </c>
      <c r="L54" s="18">
        <f>K54/G54</f>
        <v>0</v>
      </c>
      <c r="M54" s="16">
        <v>0.86</v>
      </c>
      <c r="N54" s="15">
        <v>4</v>
      </c>
      <c r="O54" s="15">
        <v>0</v>
      </c>
      <c r="P54" s="15">
        <f>N54-O54</f>
        <v>0</v>
      </c>
      <c r="Q54" s="18">
        <v>0.9</v>
      </c>
      <c r="R54" s="19">
        <f>P54*Q54</f>
        <v>0</v>
      </c>
      <c r="S54" s="15">
        <v>0</v>
      </c>
      <c r="T54" s="15">
        <v>0</v>
      </c>
      <c r="U54" s="15">
        <v>0</v>
      </c>
      <c r="V54" s="19">
        <f>(((S54+T54)*Q54))+U54</f>
        <v>0</v>
      </c>
      <c r="W54" s="15">
        <v>0</v>
      </c>
      <c r="X54" s="15">
        <v>0</v>
      </c>
      <c r="Y54" s="15">
        <v>0</v>
      </c>
      <c r="Z54" s="19">
        <v>1.0405746</v>
      </c>
      <c r="AA54" s="18">
        <f>(K54+R54+V54-W54-X54-Y54-Z54)/G54</f>
        <v>0</v>
      </c>
      <c r="AB54" s="15">
        <f>IF((((G54*$AA$6)-K54-R54-V54+W54+X54+Y54+Z54)/Q54)&gt;0,ROUNDUP((((G54*$AA$6)-K54-R54-V54+W54+X54+Y54+Z54)/Q54),0),0)</f>
        <v>0</v>
      </c>
      <c r="AC54" s="15">
        <f>IF(((G54-K54-R54-V54+W54+X54+Y54+Z54)/Q54)&gt;0,ROUNDUP(((G54-K54-R54-V54+W54+X54+Y54+Z54)/Q54),0),0)</f>
        <v>0</v>
      </c>
      <c r="AD54" s="16">
        <f>IF((AND(L54&gt;0.9,AA54&gt;0.9)),"Category 1",IF((AND(L54&gt;0.85,AA54&gt;0.85)),"Category 2","None"))</f>
        <v>0</v>
      </c>
      <c r="AE54" s="15">
        <f>ROUNDUP(IF(OR(L54&lt;=0.85,(AA54&lt;=0.85)),0,IF((L54&lt;AA54),(K54-(G54*0.85)),((AA54*G54)-(G54*0.85)))),0)</f>
        <v>0</v>
      </c>
      <c r="AF54" s="18">
        <f>P54/(K54+P54)</f>
        <v>0</v>
      </c>
      <c r="AG54" s="15">
        <v>0</v>
      </c>
      <c r="AH54" s="15">
        <v>0</v>
      </c>
      <c r="AI54" s="15">
        <v>0</v>
      </c>
      <c r="AJ54" s="15">
        <v>1</v>
      </c>
      <c r="AK54" s="15">
        <v>0</v>
      </c>
      <c r="AL54" s="15">
        <f>SUM(AG54:AK54)</f>
        <v>0</v>
      </c>
      <c r="AM54" s="15">
        <v>0</v>
      </c>
      <c r="AN54" s="15">
        <v>0</v>
      </c>
      <c r="AO54" s="15">
        <v>3</v>
      </c>
      <c r="AP54" s="15">
        <v>0</v>
      </c>
      <c r="AQ54" s="15">
        <f>SUM(AM54:AP54)</f>
        <v>0</v>
      </c>
      <c r="AR54" s="15" t="s">
        <v>62</v>
      </c>
      <c r="AS54" s="15" t="s">
        <v>81</v>
      </c>
      <c r="AT54" s="15" t="s">
        <v>142</v>
      </c>
      <c r="AU54" s="15">
        <v>7</v>
      </c>
      <c r="AV54" s="15">
        <v>1</v>
      </c>
      <c r="AW54" s="15">
        <v>0.82</v>
      </c>
      <c r="AX54" s="15">
        <v>0.83</v>
      </c>
      <c r="AY54" s="18">
        <v>0.8342</v>
      </c>
      <c r="AZ54" s="18">
        <v>0.9091</v>
      </c>
      <c r="BA54" s="18">
        <v>0.8502</v>
      </c>
      <c r="BB54" s="15" t="s">
        <v>126</v>
      </c>
      <c r="BC54" s="15" t="s">
        <v>66</v>
      </c>
    </row>
    <row r="55" spans="1:55">
      <c r="A55" s="15" t="s">
        <v>83</v>
      </c>
      <c r="B55" s="15" t="s">
        <v>135</v>
      </c>
      <c r="C55" s="16" t="s">
        <v>59</v>
      </c>
      <c r="D55" s="17">
        <v>12</v>
      </c>
      <c r="E55" s="17" t="s">
        <v>198</v>
      </c>
      <c r="F55" s="15" t="s">
        <v>199</v>
      </c>
      <c r="G55" s="15">
        <v>100</v>
      </c>
      <c r="H55" s="15">
        <v>75</v>
      </c>
      <c r="I55" s="15">
        <v>1</v>
      </c>
      <c r="J55" s="15">
        <v>0</v>
      </c>
      <c r="K55" s="15">
        <f>H55-I55-J55</f>
        <v>0</v>
      </c>
      <c r="L55" s="18">
        <f>K55/G55</f>
        <v>0</v>
      </c>
      <c r="M55" s="16">
        <v>2.08</v>
      </c>
      <c r="N55" s="15">
        <v>45</v>
      </c>
      <c r="O55" s="15">
        <v>1</v>
      </c>
      <c r="P55" s="15">
        <f>N55-O55</f>
        <v>0</v>
      </c>
      <c r="Q55" s="18">
        <v>0.4737</v>
      </c>
      <c r="R55" s="19">
        <f>P55*Q55</f>
        <v>0</v>
      </c>
      <c r="S55" s="15">
        <v>3</v>
      </c>
      <c r="T55" s="15">
        <v>0</v>
      </c>
      <c r="U55" s="15">
        <v>1</v>
      </c>
      <c r="V55" s="19">
        <f>(((S55+T55)*Q55))+U55</f>
        <v>0</v>
      </c>
      <c r="W55" s="15">
        <v>1</v>
      </c>
      <c r="X55" s="15">
        <v>0</v>
      </c>
      <c r="Y55" s="15">
        <v>0</v>
      </c>
      <c r="Z55" s="19">
        <v>11.3381697</v>
      </c>
      <c r="AA55" s="18">
        <f>(K55+R55+V55-W55-X55-Y55-Z55)/G55</f>
        <v>0</v>
      </c>
      <c r="AB55" s="15">
        <f>IF((((G55*$AA$6)-K55-R55-V55+W55+X55+Y55+Z55)/Q55)&gt;0,ROUNDUP((((G55*$AA$6)-K55-R55-V55+W55+X55+Y55+Z55)/Q55),0),0)</f>
        <v>0</v>
      </c>
      <c r="AC55" s="15">
        <f>IF(((G55-K55-R55-V55+W55+X55+Y55+Z55)/Q55)&gt;0,ROUNDUP(((G55-K55-R55-V55+W55+X55+Y55+Z55)/Q55),0),0)</f>
        <v>0</v>
      </c>
      <c r="AD55" s="16">
        <f>IF((AND(L55&gt;0.9,AA55&gt;0.9)),"Category 1",IF((AND(L55&gt;0.85,AA55&gt;0.85)),"Category 2","None"))</f>
        <v>0</v>
      </c>
      <c r="AE55" s="15">
        <f>ROUNDUP(IF(OR(L55&lt;=0.85,(AA55&lt;=0.85)),0,IF((L55&lt;AA55),(K55-(G55*0.85)),((AA55*G55)-(G55*0.85)))),0)</f>
        <v>0</v>
      </c>
      <c r="AF55" s="18">
        <f>P55/(K55+P55)</f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f>SUM(AG55:AK55)</f>
        <v>0</v>
      </c>
      <c r="AM55" s="15">
        <v>30</v>
      </c>
      <c r="AN55" s="15">
        <v>0</v>
      </c>
      <c r="AO55" s="15">
        <v>0</v>
      </c>
      <c r="AP55" s="15">
        <v>15</v>
      </c>
      <c r="AQ55" s="15">
        <f>SUM(AM55:AP55)</f>
        <v>0</v>
      </c>
      <c r="AR55" s="15" t="s">
        <v>62</v>
      </c>
      <c r="AS55" s="15" t="s">
        <v>113</v>
      </c>
      <c r="AT55" s="15" t="s">
        <v>64</v>
      </c>
      <c r="AU55" s="15">
        <v>2</v>
      </c>
      <c r="AV55" s="15">
        <v>2.64</v>
      </c>
      <c r="AW55" s="15">
        <v>2.09</v>
      </c>
      <c r="AX55" s="15">
        <v>1.78</v>
      </c>
      <c r="AY55" s="18">
        <v>0.5306</v>
      </c>
      <c r="AZ55" s="18">
        <v>0.4906</v>
      </c>
      <c r="BA55" s="18">
        <v>0.6074</v>
      </c>
      <c r="BB55" s="15" t="s">
        <v>72</v>
      </c>
      <c r="BC55" s="15" t="s">
        <v>66</v>
      </c>
    </row>
    <row r="56" spans="1:55">
      <c r="A56" s="15" t="s">
        <v>67</v>
      </c>
      <c r="B56" s="15" t="s">
        <v>200</v>
      </c>
      <c r="C56" s="16" t="s">
        <v>78</v>
      </c>
      <c r="D56" s="17">
        <v>6</v>
      </c>
      <c r="E56" s="17" t="s">
        <v>201</v>
      </c>
      <c r="F56" s="15" t="s">
        <v>202</v>
      </c>
      <c r="G56" s="15">
        <v>22</v>
      </c>
      <c r="H56" s="15">
        <v>16</v>
      </c>
      <c r="I56" s="15">
        <v>0</v>
      </c>
      <c r="J56" s="15">
        <v>0</v>
      </c>
      <c r="K56" s="15">
        <f>H56-I56-J56</f>
        <v>0</v>
      </c>
      <c r="L56" s="18">
        <f>K56/G56</f>
        <v>0</v>
      </c>
      <c r="M56" s="16">
        <v>1.49</v>
      </c>
      <c r="N56" s="15">
        <v>9</v>
      </c>
      <c r="O56" s="15">
        <v>0</v>
      </c>
      <c r="P56" s="15">
        <f>N56-O56</f>
        <v>0</v>
      </c>
      <c r="Q56" s="18">
        <v>0.8387</v>
      </c>
      <c r="R56" s="19">
        <f>P56*Q56</f>
        <v>0</v>
      </c>
      <c r="S56" s="15">
        <v>0</v>
      </c>
      <c r="T56" s="15">
        <v>0</v>
      </c>
      <c r="U56" s="15">
        <v>0</v>
      </c>
      <c r="V56" s="19">
        <f>(((S56+T56)*Q56))+U56</f>
        <v>0</v>
      </c>
      <c r="W56" s="15">
        <v>0</v>
      </c>
      <c r="X56" s="15">
        <v>0</v>
      </c>
      <c r="Y56" s="15">
        <v>0</v>
      </c>
      <c r="Z56" s="19">
        <v>1.3850779</v>
      </c>
      <c r="AA56" s="18">
        <f>(K56+R56+V56-W56-X56-Y56-Z56)/G56</f>
        <v>0</v>
      </c>
      <c r="AB56" s="15">
        <f>IF((((G56*$AA$6)-K56-R56-V56+W56+X56+Y56+Z56)/Q56)&gt;0,ROUNDUP((((G56*$AA$6)-K56-R56-V56+W56+X56+Y56+Z56)/Q56),0),0)</f>
        <v>0</v>
      </c>
      <c r="AC56" s="15">
        <f>IF(((G56-K56-R56-V56+W56+X56+Y56+Z56)/Q56)&gt;0,ROUNDUP(((G56-K56-R56-V56+W56+X56+Y56+Z56)/Q56),0),0)</f>
        <v>0</v>
      </c>
      <c r="AD56" s="16">
        <f>IF((AND(L56&gt;0.9,AA56&gt;0.9)),"Category 1",IF((AND(L56&gt;0.85,AA56&gt;0.85)),"Category 2","None"))</f>
        <v>0</v>
      </c>
      <c r="AE56" s="15">
        <f>ROUNDUP(IF(OR(L56&lt;=0.85,(AA56&lt;=0.85)),0,IF((L56&lt;AA56),(K56-(G56*0.85)),((AA56*G56)-(G56*0.85)))),0)</f>
        <v>0</v>
      </c>
      <c r="AF56" s="18">
        <f>P56/(K56+P56)</f>
        <v>0</v>
      </c>
      <c r="AG56" s="15">
        <v>0</v>
      </c>
      <c r="AH56" s="15">
        <v>4</v>
      </c>
      <c r="AI56" s="15">
        <v>0</v>
      </c>
      <c r="AJ56" s="15">
        <v>4</v>
      </c>
      <c r="AK56" s="15">
        <v>0</v>
      </c>
      <c r="AL56" s="15">
        <f>SUM(AG56:AK56)</f>
        <v>0</v>
      </c>
      <c r="AM56" s="15">
        <v>1</v>
      </c>
      <c r="AN56" s="15">
        <v>0</v>
      </c>
      <c r="AO56" s="15">
        <v>0</v>
      </c>
      <c r="AP56" s="15">
        <v>0</v>
      </c>
      <c r="AQ56" s="15">
        <f>SUM(AM56:AP56)</f>
        <v>0</v>
      </c>
      <c r="AR56" s="15" t="s">
        <v>62</v>
      </c>
      <c r="AS56" s="15" t="s">
        <v>71</v>
      </c>
      <c r="AT56" s="15" t="s">
        <v>64</v>
      </c>
      <c r="AU56" s="15">
        <v>3</v>
      </c>
      <c r="AV56" s="15">
        <v>1.57</v>
      </c>
      <c r="AW56" s="15">
        <v>0.92</v>
      </c>
      <c r="AX56" s="15">
        <v>1.77</v>
      </c>
      <c r="AY56" s="18">
        <v>0.8462</v>
      </c>
      <c r="AZ56" s="18">
        <v>0.8526</v>
      </c>
      <c r="BA56" s="18">
        <v>0.7598</v>
      </c>
      <c r="BB56" s="15" t="s">
        <v>88</v>
      </c>
      <c r="BC56" s="15" t="s">
        <v>66</v>
      </c>
    </row>
    <row r="57" spans="1:55">
      <c r="A57" s="15" t="s">
        <v>83</v>
      </c>
      <c r="B57" s="15" t="s">
        <v>110</v>
      </c>
      <c r="C57" s="16" t="s">
        <v>94</v>
      </c>
      <c r="D57" s="17">
        <v>4</v>
      </c>
      <c r="E57" s="17" t="s">
        <v>203</v>
      </c>
      <c r="F57" s="15" t="s">
        <v>204</v>
      </c>
      <c r="G57" s="15">
        <v>15</v>
      </c>
      <c r="H57" s="15">
        <v>18</v>
      </c>
      <c r="I57" s="15">
        <v>0</v>
      </c>
      <c r="J57" s="15">
        <v>1</v>
      </c>
      <c r="K57" s="15">
        <f>H57-I57-J57</f>
        <v>0</v>
      </c>
      <c r="L57" s="18">
        <f>K57/G57</f>
        <v>0</v>
      </c>
      <c r="M57" s="16">
        <v>0.58</v>
      </c>
      <c r="N57" s="15">
        <v>2</v>
      </c>
      <c r="O57" s="15">
        <v>0</v>
      </c>
      <c r="P57" s="15">
        <f>N57-O57</f>
        <v>0</v>
      </c>
      <c r="Q57" s="18">
        <v>1</v>
      </c>
      <c r="R57" s="19">
        <f>P57*Q57</f>
        <v>0</v>
      </c>
      <c r="S57" s="15">
        <v>0</v>
      </c>
      <c r="T57" s="15">
        <v>0</v>
      </c>
      <c r="U57" s="15">
        <v>0</v>
      </c>
      <c r="V57" s="19">
        <f>(((S57+T57)*Q57))+U57</f>
        <v>0</v>
      </c>
      <c r="W57" s="15">
        <v>0</v>
      </c>
      <c r="X57" s="15">
        <v>0</v>
      </c>
      <c r="Y57" s="15">
        <v>0</v>
      </c>
      <c r="Z57" s="19">
        <v>0.3977702</v>
      </c>
      <c r="AA57" s="18">
        <f>(K57+R57+V57-W57-X57-Y57-Z57)/G57</f>
        <v>0</v>
      </c>
      <c r="AB57" s="15">
        <f>IF((((G57*$AA$6)-K57-R57-V57+W57+X57+Y57+Z57)/Q57)&gt;0,ROUNDUP((((G57*$AA$6)-K57-R57-V57+W57+X57+Y57+Z57)/Q57),0),0)</f>
        <v>0</v>
      </c>
      <c r="AC57" s="15">
        <f>IF(((G57-K57-R57-V57+W57+X57+Y57+Z57)/Q57)&gt;0,ROUNDUP(((G57-K57-R57-V57+W57+X57+Y57+Z57)/Q57),0),0)</f>
        <v>0</v>
      </c>
      <c r="AD57" s="16">
        <f>IF((AND(L57&gt;0.9,AA57&gt;0.9)),"Category 1",IF((AND(L57&gt;0.85,AA57&gt;0.85)),"Category 2","None"))</f>
        <v>0</v>
      </c>
      <c r="AE57" s="15">
        <f>ROUNDUP(IF(OR(L57&lt;=0.85,(AA57&lt;=0.85)),0,IF((L57&lt;AA57),(K57-(G57*0.85)),((AA57*G57)-(G57*0.85)))),0)</f>
        <v>0</v>
      </c>
      <c r="AF57" s="18">
        <f>P57/(K57+P57)</f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1</v>
      </c>
      <c r="AL57" s="15">
        <f>SUM(AG57:AK57)</f>
        <v>0</v>
      </c>
      <c r="AM57" s="15">
        <v>0</v>
      </c>
      <c r="AN57" s="15">
        <v>0</v>
      </c>
      <c r="AO57" s="15">
        <v>0</v>
      </c>
      <c r="AP57" s="15">
        <v>1</v>
      </c>
      <c r="AQ57" s="15">
        <f>SUM(AM57:AP57)</f>
        <v>0</v>
      </c>
      <c r="AR57" s="15" t="s">
        <v>62</v>
      </c>
      <c r="AS57" s="15" t="s">
        <v>113</v>
      </c>
      <c r="AT57" s="15" t="s">
        <v>64</v>
      </c>
      <c r="AU57" s="15">
        <v>7</v>
      </c>
      <c r="AV57" s="15">
        <v>0.84</v>
      </c>
      <c r="AW57" s="15">
        <v>0.17</v>
      </c>
      <c r="AX57" s="15">
        <v>0.49</v>
      </c>
      <c r="AY57" s="18">
        <v>1</v>
      </c>
      <c r="AZ57" s="18">
        <v>1</v>
      </c>
      <c r="BA57" s="18">
        <v>0.9567</v>
      </c>
      <c r="BB57" s="15" t="s">
        <v>186</v>
      </c>
      <c r="BC57" s="15" t="s">
        <v>66</v>
      </c>
    </row>
    <row r="58" spans="1:55">
      <c r="A58" s="15" t="s">
        <v>57</v>
      </c>
      <c r="B58" s="15" t="s">
        <v>130</v>
      </c>
      <c r="C58" s="16" t="s">
        <v>94</v>
      </c>
      <c r="D58" s="17">
        <v>5</v>
      </c>
      <c r="E58" s="17" t="s">
        <v>205</v>
      </c>
      <c r="F58" s="15" t="s">
        <v>206</v>
      </c>
      <c r="G58" s="15">
        <v>11</v>
      </c>
      <c r="H58" s="15">
        <v>10</v>
      </c>
      <c r="I58" s="15">
        <v>0</v>
      </c>
      <c r="J58" s="15">
        <v>0</v>
      </c>
      <c r="K58" s="15">
        <f>H58-I58-J58</f>
        <v>0</v>
      </c>
      <c r="L58" s="18">
        <f>K58/G58</f>
        <v>0</v>
      </c>
      <c r="M58" s="16">
        <v>0.76</v>
      </c>
      <c r="N58" s="15">
        <v>1</v>
      </c>
      <c r="O58" s="15">
        <v>0</v>
      </c>
      <c r="P58" s="15">
        <f>N58-O58</f>
        <v>0</v>
      </c>
      <c r="Q58" s="18">
        <v>0.9167</v>
      </c>
      <c r="R58" s="19">
        <f>P58*Q58</f>
        <v>0</v>
      </c>
      <c r="S58" s="15">
        <v>0</v>
      </c>
      <c r="T58" s="15">
        <v>0</v>
      </c>
      <c r="U58" s="15">
        <v>0</v>
      </c>
      <c r="V58" s="19">
        <f>(((S58+T58)*Q58))+U58</f>
        <v>0</v>
      </c>
      <c r="W58" s="15">
        <v>1</v>
      </c>
      <c r="X58" s="15">
        <v>1</v>
      </c>
      <c r="Y58" s="15">
        <v>0</v>
      </c>
      <c r="Z58" s="19">
        <v>0.3401766</v>
      </c>
      <c r="AA58" s="18">
        <f>(K58+R58+V58-W58-X58-Y58-Z58)/G58</f>
        <v>0</v>
      </c>
      <c r="AB58" s="15">
        <f>IF((((G58*$AA$6)-K58-R58-V58+W58+X58+Y58+Z58)/Q58)&gt;0,ROUNDUP((((G58*$AA$6)-K58-R58-V58+W58+X58+Y58+Z58)/Q58),0),0)</f>
        <v>0</v>
      </c>
      <c r="AC58" s="15">
        <f>IF(((G58-K58-R58-V58+W58+X58+Y58+Z58)/Q58)&gt;0,ROUNDUP(((G58-K58-R58-V58+W58+X58+Y58+Z58)/Q58),0),0)</f>
        <v>0</v>
      </c>
      <c r="AD58" s="16">
        <f>IF((AND(L58&gt;0.9,AA58&gt;0.9)),"Category 1",IF((AND(L58&gt;0.85,AA58&gt;0.85)),"Category 2","None"))</f>
        <v>0</v>
      </c>
      <c r="AE58" s="15">
        <f>ROUNDUP(IF(OR(L58&lt;=0.85,(AA58&lt;=0.85)),0,IF((L58&lt;AA58),(K58-(G58*0.85)),((AA58*G58)-(G58*0.85)))),0)</f>
        <v>0</v>
      </c>
      <c r="AF58" s="18">
        <f>P58/(K58+P58)</f>
        <v>0</v>
      </c>
      <c r="AG58" s="15">
        <v>0</v>
      </c>
      <c r="AH58" s="15">
        <v>1</v>
      </c>
      <c r="AI58" s="15">
        <v>0</v>
      </c>
      <c r="AJ58" s="15">
        <v>0</v>
      </c>
      <c r="AK58" s="15">
        <v>0</v>
      </c>
      <c r="AL58" s="15">
        <f>SUM(AG58:AK58)</f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f>SUM(AM58:AP58)</f>
        <v>0</v>
      </c>
      <c r="AR58" s="15" t="s">
        <v>62</v>
      </c>
      <c r="AS58" s="15" t="s">
        <v>92</v>
      </c>
      <c r="AT58" s="15" t="s">
        <v>64</v>
      </c>
      <c r="AU58" s="15">
        <v>7</v>
      </c>
      <c r="AV58" s="15">
        <v>0.83</v>
      </c>
      <c r="AW58" s="15">
        <v>0.36</v>
      </c>
      <c r="AX58" s="15">
        <v>0.75</v>
      </c>
      <c r="AY58" s="18">
        <v>0.9048</v>
      </c>
      <c r="AZ58" s="18">
        <v>0.8844</v>
      </c>
      <c r="BA58" s="18">
        <v>0.8755</v>
      </c>
      <c r="BB58" s="15" t="s">
        <v>97</v>
      </c>
      <c r="BC58" s="15" t="s">
        <v>66</v>
      </c>
    </row>
    <row r="59" spans="1:55">
      <c r="A59" s="15" t="s">
        <v>67</v>
      </c>
      <c r="B59" s="15" t="s">
        <v>77</v>
      </c>
      <c r="C59" s="16" t="s">
        <v>94</v>
      </c>
      <c r="D59" s="17">
        <v>6</v>
      </c>
      <c r="E59" s="17" t="s">
        <v>207</v>
      </c>
      <c r="F59" s="15" t="s">
        <v>208</v>
      </c>
      <c r="G59" s="15">
        <v>11</v>
      </c>
      <c r="H59" s="15">
        <v>8</v>
      </c>
      <c r="I59" s="15">
        <v>0</v>
      </c>
      <c r="J59" s="15">
        <v>0</v>
      </c>
      <c r="K59" s="15">
        <f>H59-I59-J59</f>
        <v>0</v>
      </c>
      <c r="L59" s="18">
        <f>K59/G59</f>
        <v>0</v>
      </c>
      <c r="M59" s="16">
        <v>0.83</v>
      </c>
      <c r="N59" s="15">
        <v>5</v>
      </c>
      <c r="O59" s="15">
        <v>0</v>
      </c>
      <c r="P59" s="15">
        <f>N59-O59</f>
        <v>0</v>
      </c>
      <c r="Q59" s="18">
        <v>0.92</v>
      </c>
      <c r="R59" s="19">
        <f>P59*Q59</f>
        <v>0</v>
      </c>
      <c r="S59" s="15">
        <v>0</v>
      </c>
      <c r="T59" s="15">
        <v>0</v>
      </c>
      <c r="U59" s="15">
        <v>0</v>
      </c>
      <c r="V59" s="19">
        <f>(((S59+T59)*Q59))+U59</f>
        <v>0</v>
      </c>
      <c r="W59" s="15">
        <v>0</v>
      </c>
      <c r="X59" s="15">
        <v>0</v>
      </c>
      <c r="Y59" s="15">
        <v>0</v>
      </c>
      <c r="Z59" s="19">
        <v>0.2855065</v>
      </c>
      <c r="AA59" s="18">
        <f>(K59+R59+V59-W59-X59-Y59-Z59)/G59</f>
        <v>0</v>
      </c>
      <c r="AB59" s="15">
        <f>IF((((G59*$AA$6)-K59-R59-V59+W59+X59+Y59+Z59)/Q59)&gt;0,ROUNDUP((((G59*$AA$6)-K59-R59-V59+W59+X59+Y59+Z59)/Q59),0),0)</f>
        <v>0</v>
      </c>
      <c r="AC59" s="15">
        <f>IF(((G59-K59-R59-V59+W59+X59+Y59+Z59)/Q59)&gt;0,ROUNDUP(((G59-K59-R59-V59+W59+X59+Y59+Z59)/Q59),0),0)</f>
        <v>0</v>
      </c>
      <c r="AD59" s="16">
        <f>IF((AND(L59&gt;0.9,AA59&gt;0.9)),"Category 1",IF((AND(L59&gt;0.85,AA59&gt;0.85)),"Category 2","None"))</f>
        <v>0</v>
      </c>
      <c r="AE59" s="15">
        <f>ROUNDUP(IF(OR(L59&lt;=0.85,(AA59&lt;=0.85)),0,IF((L59&lt;AA59),(K59-(G59*0.85)),((AA59*G59)-(G59*0.85)))),0)</f>
        <v>0</v>
      </c>
      <c r="AF59" s="18">
        <f>P59/(K59+P59)</f>
        <v>0</v>
      </c>
      <c r="AG59" s="15">
        <v>0</v>
      </c>
      <c r="AH59" s="15">
        <v>2</v>
      </c>
      <c r="AI59" s="15">
        <v>0</v>
      </c>
      <c r="AJ59" s="15">
        <v>0</v>
      </c>
      <c r="AK59" s="15">
        <v>3</v>
      </c>
      <c r="AL59" s="15">
        <f>SUM(AG59:AK59)</f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f>SUM(AM59:AP59)</f>
        <v>0</v>
      </c>
      <c r="AR59" s="15" t="s">
        <v>62</v>
      </c>
      <c r="AS59" s="15" t="s">
        <v>81</v>
      </c>
      <c r="AT59" s="15" t="s">
        <v>64</v>
      </c>
      <c r="AU59" s="15">
        <v>7</v>
      </c>
      <c r="AV59" s="15">
        <v>1.11</v>
      </c>
      <c r="AW59" s="15">
        <v>0.4</v>
      </c>
      <c r="AX59" s="15">
        <v>0.83</v>
      </c>
      <c r="AY59" s="18">
        <v>0.875</v>
      </c>
      <c r="AZ59" s="18">
        <v>1</v>
      </c>
      <c r="BA59" s="18">
        <v>0.8544</v>
      </c>
      <c r="BB59" s="15" t="s">
        <v>105</v>
      </c>
      <c r="BC59" s="15" t="s">
        <v>66</v>
      </c>
    </row>
    <row r="60" spans="1:55">
      <c r="A60" s="15" t="s">
        <v>67</v>
      </c>
      <c r="B60" s="15" t="s">
        <v>68</v>
      </c>
      <c r="C60" s="16" t="s">
        <v>78</v>
      </c>
      <c r="D60" s="17">
        <v>7</v>
      </c>
      <c r="E60" s="17" t="s">
        <v>209</v>
      </c>
      <c r="F60" s="15" t="s">
        <v>210</v>
      </c>
      <c r="G60" s="15">
        <v>20</v>
      </c>
      <c r="H60" s="15">
        <v>19</v>
      </c>
      <c r="I60" s="15">
        <v>0</v>
      </c>
      <c r="J60" s="15">
        <v>0</v>
      </c>
      <c r="K60" s="15">
        <f>H60-I60-J60</f>
        <v>0</v>
      </c>
      <c r="L60" s="18">
        <f>K60/G60</f>
        <v>0</v>
      </c>
      <c r="M60" s="16">
        <v>1.6</v>
      </c>
      <c r="N60" s="15">
        <v>3</v>
      </c>
      <c r="O60" s="15">
        <v>0</v>
      </c>
      <c r="P60" s="15">
        <f>N60-O60</f>
        <v>0</v>
      </c>
      <c r="Q60" s="18">
        <v>0.9688</v>
      </c>
      <c r="R60" s="19">
        <f>P60*Q60</f>
        <v>0</v>
      </c>
      <c r="S60" s="15">
        <v>1</v>
      </c>
      <c r="T60" s="15">
        <v>0</v>
      </c>
      <c r="U60" s="15">
        <v>0</v>
      </c>
      <c r="V60" s="19">
        <f>(((S60+T60)*Q60))+U60</f>
        <v>0</v>
      </c>
      <c r="W60" s="15">
        <v>0</v>
      </c>
      <c r="X60" s="15">
        <v>2</v>
      </c>
      <c r="Y60" s="15">
        <v>0</v>
      </c>
      <c r="Z60" s="19">
        <v>1.0640419</v>
      </c>
      <c r="AA60" s="18">
        <f>(K60+R60+V60-W60-X60-Y60-Z60)/G60</f>
        <v>0</v>
      </c>
      <c r="AB60" s="15">
        <f>IF((((G60*$AA$6)-K60-R60-V60+W60+X60+Y60+Z60)/Q60)&gt;0,ROUNDUP((((G60*$AA$6)-K60-R60-V60+W60+X60+Y60+Z60)/Q60),0),0)</f>
        <v>0</v>
      </c>
      <c r="AC60" s="15">
        <f>IF(((G60-K60-R60-V60+W60+X60+Y60+Z60)/Q60)&gt;0,ROUNDUP(((G60-K60-R60-V60+W60+X60+Y60+Z60)/Q60),0),0)</f>
        <v>0</v>
      </c>
      <c r="AD60" s="16">
        <f>IF((AND(L60&gt;0.9,AA60&gt;0.9)),"Category 1",IF((AND(L60&gt;0.85,AA60&gt;0.85)),"Category 2","None"))</f>
        <v>0</v>
      </c>
      <c r="AE60" s="15">
        <f>ROUNDUP(IF(OR(L60&lt;=0.85,(AA60&lt;=0.85)),0,IF((L60&lt;AA60),(K60-(G60*0.85)),((AA60*G60)-(G60*0.85)))),0)</f>
        <v>0</v>
      </c>
      <c r="AF60" s="18">
        <f>P60/(K60+P60)</f>
        <v>0</v>
      </c>
      <c r="AG60" s="15">
        <v>0</v>
      </c>
      <c r="AH60" s="15">
        <v>0</v>
      </c>
      <c r="AI60" s="15">
        <v>0</v>
      </c>
      <c r="AJ60" s="15">
        <v>1</v>
      </c>
      <c r="AK60" s="15">
        <v>1</v>
      </c>
      <c r="AL60" s="15">
        <f>SUM(AG60:AK60)</f>
        <v>0</v>
      </c>
      <c r="AM60" s="15">
        <v>0</v>
      </c>
      <c r="AN60" s="15">
        <v>0</v>
      </c>
      <c r="AO60" s="15">
        <v>1</v>
      </c>
      <c r="AP60" s="15">
        <v>0</v>
      </c>
      <c r="AQ60" s="15">
        <f>SUM(AM60:AP60)</f>
        <v>0</v>
      </c>
      <c r="AR60" s="15" t="s">
        <v>62</v>
      </c>
      <c r="AS60" s="15" t="s">
        <v>71</v>
      </c>
      <c r="AT60" s="15" t="s">
        <v>64</v>
      </c>
      <c r="AU60" s="15">
        <v>3</v>
      </c>
      <c r="AV60" s="15">
        <v>2.31</v>
      </c>
      <c r="AW60" s="15">
        <v>0.74</v>
      </c>
      <c r="AX60" s="15">
        <v>1.69</v>
      </c>
      <c r="AY60" s="18">
        <v>1</v>
      </c>
      <c r="AZ60" s="18">
        <v>0.9333</v>
      </c>
      <c r="BA60" s="18">
        <v>0.785</v>
      </c>
      <c r="BB60" s="15" t="s">
        <v>82</v>
      </c>
      <c r="BC60" s="15" t="s">
        <v>66</v>
      </c>
    </row>
    <row r="61" spans="1:55">
      <c r="A61" s="15" t="s">
        <v>67</v>
      </c>
      <c r="B61" s="15" t="s">
        <v>200</v>
      </c>
      <c r="C61" s="16" t="s">
        <v>78</v>
      </c>
      <c r="D61" s="17">
        <v>8</v>
      </c>
      <c r="E61" s="17" t="s">
        <v>211</v>
      </c>
      <c r="F61" s="15" t="s">
        <v>212</v>
      </c>
      <c r="G61" s="15">
        <v>22</v>
      </c>
      <c r="H61" s="15">
        <v>16</v>
      </c>
      <c r="I61" s="15">
        <v>0</v>
      </c>
      <c r="J61" s="15">
        <v>0</v>
      </c>
      <c r="K61" s="15">
        <f>H61-I61-J61</f>
        <v>0</v>
      </c>
      <c r="L61" s="18">
        <f>K61/G61</f>
        <v>0</v>
      </c>
      <c r="M61" s="16">
        <v>1.8</v>
      </c>
      <c r="N61" s="15">
        <v>8</v>
      </c>
      <c r="O61" s="15">
        <v>0</v>
      </c>
      <c r="P61" s="15">
        <f>N61-O61</f>
        <v>0</v>
      </c>
      <c r="Q61" s="18">
        <v>0.7879</v>
      </c>
      <c r="R61" s="19">
        <f>P61*Q61</f>
        <v>0</v>
      </c>
      <c r="S61" s="15">
        <v>1</v>
      </c>
      <c r="T61" s="15">
        <v>0</v>
      </c>
      <c r="U61" s="15">
        <v>0</v>
      </c>
      <c r="V61" s="19">
        <f>(((S61+T61)*Q61))+U61</f>
        <v>0</v>
      </c>
      <c r="W61" s="15">
        <v>0</v>
      </c>
      <c r="X61" s="15">
        <v>0</v>
      </c>
      <c r="Y61" s="15">
        <v>0</v>
      </c>
      <c r="Z61" s="19">
        <v>1.8147182</v>
      </c>
      <c r="AA61" s="18">
        <f>(K61+R61+V61-W61-X61-Y61-Z61)/G61</f>
        <v>0</v>
      </c>
      <c r="AB61" s="15">
        <f>IF((((G61*$AA$6)-K61-R61-V61+W61+X61+Y61+Z61)/Q61)&gt;0,ROUNDUP((((G61*$AA$6)-K61-R61-V61+W61+X61+Y61+Z61)/Q61),0),0)</f>
        <v>0</v>
      </c>
      <c r="AC61" s="15">
        <f>IF(((G61-K61-R61-V61+W61+X61+Y61+Z61)/Q61)&gt;0,ROUNDUP(((G61-K61-R61-V61+W61+X61+Y61+Z61)/Q61),0),0)</f>
        <v>0</v>
      </c>
      <c r="AD61" s="16">
        <f>IF((AND(L61&gt;0.9,AA61&gt;0.9)),"Category 1",IF((AND(L61&gt;0.85,AA61&gt;0.85)),"Category 2","None"))</f>
        <v>0</v>
      </c>
      <c r="AE61" s="15">
        <f>ROUNDUP(IF(OR(L61&lt;=0.85,(AA61&lt;=0.85)),0,IF((L61&lt;AA61),(K61-(G61*0.85)),((AA61*G61)-(G61*0.85)))),0)</f>
        <v>0</v>
      </c>
      <c r="AF61" s="18">
        <f>P61/(K61+P61)</f>
        <v>0</v>
      </c>
      <c r="AG61" s="15">
        <v>0</v>
      </c>
      <c r="AH61" s="15">
        <v>6</v>
      </c>
      <c r="AI61" s="15">
        <v>0</v>
      </c>
      <c r="AJ61" s="15">
        <v>1</v>
      </c>
      <c r="AK61" s="15">
        <v>1</v>
      </c>
      <c r="AL61" s="15">
        <f>SUM(AG61:AK61)</f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f>SUM(AM61:AP61)</f>
        <v>0</v>
      </c>
      <c r="AR61" s="15" t="s">
        <v>62</v>
      </c>
      <c r="AS61" s="15" t="s">
        <v>87</v>
      </c>
      <c r="AT61" s="15" t="s">
        <v>64</v>
      </c>
      <c r="AU61" s="15">
        <v>3</v>
      </c>
      <c r="AV61" s="15">
        <v>2.1</v>
      </c>
      <c r="AW61" s="15">
        <v>1.31</v>
      </c>
      <c r="AX61" s="15">
        <v>1.99</v>
      </c>
      <c r="AY61" s="18">
        <v>0.8</v>
      </c>
      <c r="AZ61" s="18">
        <v>0.7692</v>
      </c>
      <c r="BA61" s="18">
        <v>0.7554</v>
      </c>
      <c r="BB61" s="15" t="s">
        <v>93</v>
      </c>
      <c r="BC61" s="15" t="s">
        <v>66</v>
      </c>
    </row>
    <row r="62" spans="1:55">
      <c r="A62" s="15" t="s">
        <v>83</v>
      </c>
      <c r="B62" s="15" t="s">
        <v>135</v>
      </c>
      <c r="C62" s="16" t="s">
        <v>78</v>
      </c>
      <c r="D62" s="17">
        <v>5</v>
      </c>
      <c r="E62" s="17" t="s">
        <v>213</v>
      </c>
      <c r="F62" s="15" t="s">
        <v>214</v>
      </c>
      <c r="G62" s="15">
        <v>17</v>
      </c>
      <c r="H62" s="15">
        <v>13</v>
      </c>
      <c r="I62" s="15">
        <v>0</v>
      </c>
      <c r="J62" s="15">
        <v>1</v>
      </c>
      <c r="K62" s="15">
        <f>H62-I62-J62</f>
        <v>0</v>
      </c>
      <c r="L62" s="18">
        <f>K62/G62</f>
        <v>0</v>
      </c>
      <c r="M62" s="16">
        <v>1.01</v>
      </c>
      <c r="N62" s="15">
        <v>7</v>
      </c>
      <c r="O62" s="15">
        <v>0</v>
      </c>
      <c r="P62" s="15">
        <f>N62-O62</f>
        <v>0</v>
      </c>
      <c r="Q62" s="18">
        <v>0.9231</v>
      </c>
      <c r="R62" s="19">
        <f>P62*Q62</f>
        <v>0</v>
      </c>
      <c r="S62" s="15">
        <v>0</v>
      </c>
      <c r="T62" s="15">
        <v>0</v>
      </c>
      <c r="U62" s="15">
        <v>0</v>
      </c>
      <c r="V62" s="19">
        <f>(((S62+T62)*Q62))+U62</f>
        <v>0</v>
      </c>
      <c r="W62" s="15">
        <v>0</v>
      </c>
      <c r="X62" s="15">
        <v>0</v>
      </c>
      <c r="Y62" s="15">
        <v>0</v>
      </c>
      <c r="Z62" s="19">
        <v>1</v>
      </c>
      <c r="AA62" s="18">
        <f>(K62+R62+V62-W62-X62-Y62-Z62)/G62</f>
        <v>0</v>
      </c>
      <c r="AB62" s="15">
        <f>IF((((G62*$AA$6)-K62-R62-V62+W62+X62+Y62+Z62)/Q62)&gt;0,ROUNDUP((((G62*$AA$6)-K62-R62-V62+W62+X62+Y62+Z62)/Q62),0),0)</f>
        <v>0</v>
      </c>
      <c r="AC62" s="15">
        <f>IF(((G62-K62-R62-V62+W62+X62+Y62+Z62)/Q62)&gt;0,ROUNDUP(((G62-K62-R62-V62+W62+X62+Y62+Z62)/Q62),0),0)</f>
        <v>0</v>
      </c>
      <c r="AD62" s="16">
        <f>IF((AND(L62&gt;0.9,AA62&gt;0.9)),"Category 1",IF((AND(L62&gt;0.85,AA62&gt;0.85)),"Category 2","None"))</f>
        <v>0</v>
      </c>
      <c r="AE62" s="15">
        <f>ROUNDUP(IF(OR(L62&lt;=0.85,(AA62&lt;=0.85)),0,IF((L62&lt;AA62),(K62-(G62*0.85)),((AA62*G62)-(G62*0.85)))),0)</f>
        <v>0</v>
      </c>
      <c r="AF62" s="18">
        <f>P62/(K62+P62)</f>
        <v>0</v>
      </c>
      <c r="AG62" s="15">
        <v>0</v>
      </c>
      <c r="AH62" s="15">
        <v>1</v>
      </c>
      <c r="AI62" s="15">
        <v>0</v>
      </c>
      <c r="AJ62" s="15">
        <v>0</v>
      </c>
      <c r="AK62" s="15">
        <v>6</v>
      </c>
      <c r="AL62" s="15">
        <f>SUM(AG62:AK62)</f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f>SUM(AM62:AP62)</f>
        <v>0</v>
      </c>
      <c r="AR62" s="15" t="s">
        <v>62</v>
      </c>
      <c r="AS62" s="15" t="s">
        <v>113</v>
      </c>
      <c r="AT62" s="15" t="s">
        <v>64</v>
      </c>
      <c r="AU62" s="15">
        <v>3</v>
      </c>
      <c r="AV62" s="15">
        <v>1.22</v>
      </c>
      <c r="AW62" s="15">
        <v>0.29</v>
      </c>
      <c r="AX62" s="15">
        <v>1.57</v>
      </c>
      <c r="AY62" s="18">
        <v>0.9333</v>
      </c>
      <c r="AZ62" s="18">
        <v>0.8889</v>
      </c>
      <c r="BA62" s="18">
        <v>0.8252</v>
      </c>
      <c r="BB62" s="15" t="s">
        <v>121</v>
      </c>
      <c r="BC62" s="15" t="s">
        <v>66</v>
      </c>
    </row>
    <row r="63" spans="1:55">
      <c r="A63" s="15" t="s">
        <v>83</v>
      </c>
      <c r="B63" s="15" t="s">
        <v>110</v>
      </c>
      <c r="C63" s="16" t="s">
        <v>78</v>
      </c>
      <c r="D63" s="17">
        <v>5</v>
      </c>
      <c r="E63" s="17" t="s">
        <v>215</v>
      </c>
      <c r="F63" s="15" t="s">
        <v>216</v>
      </c>
      <c r="G63" s="15">
        <v>17</v>
      </c>
      <c r="H63" s="15">
        <v>15</v>
      </c>
      <c r="I63" s="15">
        <v>1</v>
      </c>
      <c r="J63" s="15">
        <v>1</v>
      </c>
      <c r="K63" s="15">
        <f>H63-I63-J63</f>
        <v>0</v>
      </c>
      <c r="L63" s="18">
        <f>K63/G63</f>
        <v>0</v>
      </c>
      <c r="M63" s="16">
        <v>1.49</v>
      </c>
      <c r="N63" s="15">
        <v>3</v>
      </c>
      <c r="O63" s="15">
        <v>0</v>
      </c>
      <c r="P63" s="15">
        <f>N63-O63</f>
        <v>0</v>
      </c>
      <c r="Q63" s="18">
        <v>0.9</v>
      </c>
      <c r="R63" s="19">
        <f>P63*Q63</f>
        <v>0</v>
      </c>
      <c r="S63" s="15">
        <v>0</v>
      </c>
      <c r="T63" s="15">
        <v>0</v>
      </c>
      <c r="U63" s="15">
        <v>1</v>
      </c>
      <c r="V63" s="19">
        <f>(((S63+T63)*Q63))+U63</f>
        <v>0</v>
      </c>
      <c r="W63" s="15">
        <v>2</v>
      </c>
      <c r="X63" s="15">
        <v>0</v>
      </c>
      <c r="Y63" s="15">
        <v>0</v>
      </c>
      <c r="Z63" s="19">
        <v>1.0155003</v>
      </c>
      <c r="AA63" s="18">
        <f>(K63+R63+V63-W63-X63-Y63-Z63)/G63</f>
        <v>0</v>
      </c>
      <c r="AB63" s="15">
        <f>IF((((G63*$AA$6)-K63-R63-V63+W63+X63+Y63+Z63)/Q63)&gt;0,ROUNDUP((((G63*$AA$6)-K63-R63-V63+W63+X63+Y63+Z63)/Q63),0),0)</f>
        <v>0</v>
      </c>
      <c r="AC63" s="15">
        <f>IF(((G63-K63-R63-V63+W63+X63+Y63+Z63)/Q63)&gt;0,ROUNDUP(((G63-K63-R63-V63+W63+X63+Y63+Z63)/Q63),0),0)</f>
        <v>0</v>
      </c>
      <c r="AD63" s="16">
        <f>IF((AND(L63&gt;0.9,AA63&gt;0.9)),"Category 1",IF((AND(L63&gt;0.85,AA63&gt;0.85)),"Category 2","None"))</f>
        <v>0</v>
      </c>
      <c r="AE63" s="15">
        <f>ROUNDUP(IF(OR(L63&lt;=0.85,(AA63&lt;=0.85)),0,IF((L63&lt;AA63),(K63-(G63*0.85)),((AA63*G63)-(G63*0.85)))),0)</f>
        <v>0</v>
      </c>
      <c r="AF63" s="18">
        <f>P63/(K63+P63)</f>
        <v>0</v>
      </c>
      <c r="AG63" s="15">
        <v>0</v>
      </c>
      <c r="AH63" s="15">
        <v>2</v>
      </c>
      <c r="AI63" s="15">
        <v>0</v>
      </c>
      <c r="AJ63" s="15">
        <v>0</v>
      </c>
      <c r="AK63" s="15">
        <v>1</v>
      </c>
      <c r="AL63" s="15">
        <f>SUM(AG63:AK63)</f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f>SUM(AM63:AP63)</f>
        <v>0</v>
      </c>
      <c r="AR63" s="15" t="s">
        <v>62</v>
      </c>
      <c r="AS63" s="15" t="s">
        <v>113</v>
      </c>
      <c r="AT63" s="15" t="s">
        <v>64</v>
      </c>
      <c r="AU63" s="15">
        <v>3</v>
      </c>
      <c r="AV63" s="15">
        <v>1.53</v>
      </c>
      <c r="AW63" s="15">
        <v>0.59</v>
      </c>
      <c r="AX63" s="15">
        <v>1.57</v>
      </c>
      <c r="AY63" s="18">
        <v>0.8966</v>
      </c>
      <c r="AZ63" s="18">
        <v>0.8938</v>
      </c>
      <c r="BA63" s="18">
        <v>0.8252</v>
      </c>
      <c r="BB63" s="15" t="s">
        <v>121</v>
      </c>
      <c r="BC63" s="15" t="s">
        <v>66</v>
      </c>
    </row>
    <row r="64" spans="1:55">
      <c r="A64" s="15" t="s">
        <v>83</v>
      </c>
      <c r="B64" s="15" t="s">
        <v>110</v>
      </c>
      <c r="C64" s="16" t="s">
        <v>78</v>
      </c>
      <c r="D64" s="17">
        <v>8</v>
      </c>
      <c r="E64" s="17" t="s">
        <v>217</v>
      </c>
      <c r="F64" s="15" t="s">
        <v>218</v>
      </c>
      <c r="G64" s="15">
        <v>52</v>
      </c>
      <c r="H64" s="15">
        <v>44</v>
      </c>
      <c r="I64" s="15">
        <v>0</v>
      </c>
      <c r="J64" s="15">
        <v>1</v>
      </c>
      <c r="K64" s="15">
        <f>H64-I64-J64</f>
        <v>0</v>
      </c>
      <c r="L64" s="18">
        <f>K64/G64</f>
        <v>0</v>
      </c>
      <c r="M64" s="16">
        <v>2.09</v>
      </c>
      <c r="N64" s="15">
        <v>12</v>
      </c>
      <c r="O64" s="15">
        <v>0</v>
      </c>
      <c r="P64" s="15">
        <f>N64-O64</f>
        <v>0</v>
      </c>
      <c r="Q64" s="18">
        <v>0.8571</v>
      </c>
      <c r="R64" s="19">
        <f>P64*Q64</f>
        <v>0</v>
      </c>
      <c r="S64" s="15">
        <v>1</v>
      </c>
      <c r="T64" s="15">
        <v>0</v>
      </c>
      <c r="U64" s="15">
        <v>1</v>
      </c>
      <c r="V64" s="19">
        <f>(((S64+T64)*Q64))+U64</f>
        <v>0</v>
      </c>
      <c r="W64" s="15">
        <v>0</v>
      </c>
      <c r="X64" s="15">
        <v>0</v>
      </c>
      <c r="Y64" s="15">
        <v>0</v>
      </c>
      <c r="Z64" s="19">
        <v>3.6099609</v>
      </c>
      <c r="AA64" s="18">
        <f>(K64+R64+V64-W64-X64-Y64-Z64)/G64</f>
        <v>0</v>
      </c>
      <c r="AB64" s="15">
        <f>IF((((G64*$AA$6)-K64-R64-V64+W64+X64+Y64+Z64)/Q64)&gt;0,ROUNDUP((((G64*$AA$6)-K64-R64-V64+W64+X64+Y64+Z64)/Q64),0),0)</f>
        <v>0</v>
      </c>
      <c r="AC64" s="15">
        <f>IF(((G64-K64-R64-V64+W64+X64+Y64+Z64)/Q64)&gt;0,ROUNDUP(((G64-K64-R64-V64+W64+X64+Y64+Z64)/Q64),0),0)</f>
        <v>0</v>
      </c>
      <c r="AD64" s="16">
        <f>IF((AND(L64&gt;0.9,AA64&gt;0.9)),"Category 1",IF((AND(L64&gt;0.85,AA64&gt;0.85)),"Category 2","None"))</f>
        <v>0</v>
      </c>
      <c r="AE64" s="15">
        <f>ROUNDUP(IF(OR(L64&lt;=0.85,(AA64&lt;=0.85)),0,IF((L64&lt;AA64),(K64-(G64*0.85)),((AA64*G64)-(G64*0.85)))),0)</f>
        <v>0</v>
      </c>
      <c r="AF64" s="18">
        <f>P64/(K64+P64)</f>
        <v>0</v>
      </c>
      <c r="AG64" s="15">
        <v>0</v>
      </c>
      <c r="AH64" s="15">
        <v>3</v>
      </c>
      <c r="AI64" s="15">
        <v>0</v>
      </c>
      <c r="AJ64" s="15">
        <v>0</v>
      </c>
      <c r="AK64" s="15">
        <v>1</v>
      </c>
      <c r="AL64" s="15">
        <f>SUM(AG64:AK64)</f>
        <v>0</v>
      </c>
      <c r="AM64" s="15">
        <v>8</v>
      </c>
      <c r="AN64" s="15">
        <v>0</v>
      </c>
      <c r="AO64" s="15">
        <v>0</v>
      </c>
      <c r="AP64" s="15">
        <v>0</v>
      </c>
      <c r="AQ64" s="15">
        <f>SUM(AM64:AP64)</f>
        <v>0</v>
      </c>
      <c r="AR64" s="15" t="s">
        <v>62</v>
      </c>
      <c r="AS64" s="15" t="s">
        <v>113</v>
      </c>
      <c r="AT64" s="15" t="s">
        <v>64</v>
      </c>
      <c r="AU64" s="15">
        <v>3</v>
      </c>
      <c r="AV64" s="15">
        <v>2.52</v>
      </c>
      <c r="AW64" s="15">
        <v>2.02</v>
      </c>
      <c r="AX64" s="15">
        <v>1.99</v>
      </c>
      <c r="AY64" s="18">
        <v>0.7128</v>
      </c>
      <c r="AZ64" s="18">
        <v>0.8378</v>
      </c>
      <c r="BA64" s="18">
        <v>0.7554</v>
      </c>
      <c r="BB64" s="15" t="s">
        <v>93</v>
      </c>
      <c r="BC64" s="15" t="s">
        <v>66</v>
      </c>
    </row>
    <row r="65" spans="1:55">
      <c r="A65" s="15" t="s">
        <v>67</v>
      </c>
      <c r="B65" s="15" t="s">
        <v>68</v>
      </c>
      <c r="C65" s="16" t="s">
        <v>78</v>
      </c>
      <c r="D65" s="17">
        <v>12</v>
      </c>
      <c r="E65" s="17" t="s">
        <v>219</v>
      </c>
      <c r="F65" s="15" t="s">
        <v>220</v>
      </c>
      <c r="G65" s="15">
        <v>94</v>
      </c>
      <c r="H65" s="15">
        <v>81</v>
      </c>
      <c r="I65" s="15">
        <v>2</v>
      </c>
      <c r="J65" s="15">
        <v>0</v>
      </c>
      <c r="K65" s="15">
        <f>H65-I65-J65</f>
        <v>0</v>
      </c>
      <c r="L65" s="18">
        <f>K65/G65</f>
        <v>0</v>
      </c>
      <c r="M65" s="16">
        <v>1.65</v>
      </c>
      <c r="N65" s="15">
        <v>12</v>
      </c>
      <c r="O65" s="15">
        <v>0</v>
      </c>
      <c r="P65" s="15">
        <f>N65-O65</f>
        <v>0</v>
      </c>
      <c r="Q65" s="18">
        <v>0.9032</v>
      </c>
      <c r="R65" s="19">
        <f>P65*Q65</f>
        <v>0</v>
      </c>
      <c r="S65" s="15">
        <v>1</v>
      </c>
      <c r="T65" s="15">
        <v>0</v>
      </c>
      <c r="U65" s="15">
        <v>2</v>
      </c>
      <c r="V65" s="19">
        <f>(((S65+T65)*Q65))+U65</f>
        <v>0</v>
      </c>
      <c r="W65" s="15">
        <v>0</v>
      </c>
      <c r="X65" s="15">
        <v>0</v>
      </c>
      <c r="Y65" s="15">
        <v>0</v>
      </c>
      <c r="Z65" s="19">
        <v>7.6216916</v>
      </c>
      <c r="AA65" s="18">
        <f>(K65+R65+V65-W65-X65-Y65-Z65)/G65</f>
        <v>0</v>
      </c>
      <c r="AB65" s="15">
        <f>IF((((G65*$AA$6)-K65-R65-V65+W65+X65+Y65+Z65)/Q65)&gt;0,ROUNDUP((((G65*$AA$6)-K65-R65-V65+W65+X65+Y65+Z65)/Q65),0),0)</f>
        <v>0</v>
      </c>
      <c r="AC65" s="15">
        <f>IF(((G65-K65-R65-V65+W65+X65+Y65+Z65)/Q65)&gt;0,ROUNDUP(((G65-K65-R65-V65+W65+X65+Y65+Z65)/Q65),0),0)</f>
        <v>0</v>
      </c>
      <c r="AD65" s="16">
        <f>IF((AND(L65&gt;0.9,AA65&gt;0.9)),"Category 1",IF((AND(L65&gt;0.85,AA65&gt;0.85)),"Category 2","None"))</f>
        <v>0</v>
      </c>
      <c r="AE65" s="15">
        <f>ROUNDUP(IF(OR(L65&lt;=0.85,(AA65&lt;=0.85)),0,IF((L65&lt;AA65),(K65-(G65*0.85)),((AA65*G65)-(G65*0.85)))),0)</f>
        <v>0</v>
      </c>
      <c r="AF65" s="18">
        <f>P65/(K65+P65)</f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f>SUM(AG65:AK65)</f>
        <v>0</v>
      </c>
      <c r="AM65" s="15">
        <v>9</v>
      </c>
      <c r="AN65" s="15">
        <v>2</v>
      </c>
      <c r="AO65" s="15">
        <v>1</v>
      </c>
      <c r="AP65" s="15">
        <v>0</v>
      </c>
      <c r="AQ65" s="15">
        <f>SUM(AM65:AP65)</f>
        <v>0</v>
      </c>
      <c r="AR65" s="15" t="s">
        <v>62</v>
      </c>
      <c r="AS65" s="15" t="s">
        <v>71</v>
      </c>
      <c r="AT65" s="15" t="s">
        <v>142</v>
      </c>
      <c r="AU65" s="15">
        <v>3</v>
      </c>
      <c r="AV65" s="15">
        <v>2.52</v>
      </c>
      <c r="AW65" s="15">
        <v>1.61</v>
      </c>
      <c r="AX65" s="15">
        <v>1.99</v>
      </c>
      <c r="AY65" s="18">
        <v>0.7128</v>
      </c>
      <c r="AZ65" s="18">
        <v>0.9</v>
      </c>
      <c r="BA65" s="18">
        <v>0.7554</v>
      </c>
      <c r="BB65" s="15" t="s">
        <v>93</v>
      </c>
      <c r="BC65" s="15" t="s">
        <v>66</v>
      </c>
    </row>
    <row r="66" spans="1:55">
      <c r="A66" s="15" t="s">
        <v>57</v>
      </c>
      <c r="B66" s="15" t="s">
        <v>160</v>
      </c>
      <c r="C66" s="16" t="s">
        <v>94</v>
      </c>
      <c r="D66" s="17">
        <v>7</v>
      </c>
      <c r="E66" s="17" t="s">
        <v>221</v>
      </c>
      <c r="F66" s="15" t="s">
        <v>222</v>
      </c>
      <c r="G66" s="15">
        <v>11</v>
      </c>
      <c r="H66" s="15">
        <v>9</v>
      </c>
      <c r="I66" s="15">
        <v>0</v>
      </c>
      <c r="J66" s="15">
        <v>0</v>
      </c>
      <c r="K66" s="15">
        <f>H66-I66-J66</f>
        <v>0</v>
      </c>
      <c r="L66" s="18">
        <f>K66/G66</f>
        <v>0</v>
      </c>
      <c r="M66" s="16">
        <v>0.64</v>
      </c>
      <c r="N66" s="15">
        <v>3</v>
      </c>
      <c r="O66" s="15">
        <v>0</v>
      </c>
      <c r="P66" s="15">
        <f>N66-O66</f>
        <v>0</v>
      </c>
      <c r="Q66" s="18">
        <v>0.925</v>
      </c>
      <c r="R66" s="19">
        <f>P66*Q66</f>
        <v>0</v>
      </c>
      <c r="S66" s="15">
        <v>0</v>
      </c>
      <c r="T66" s="15">
        <v>0</v>
      </c>
      <c r="U66" s="15">
        <v>0</v>
      </c>
      <c r="V66" s="19">
        <f>(((S66+T66)*Q66))+U66</f>
        <v>0</v>
      </c>
      <c r="W66" s="15">
        <v>0</v>
      </c>
      <c r="X66" s="15">
        <v>1</v>
      </c>
      <c r="Y66" s="15">
        <v>0</v>
      </c>
      <c r="Z66" s="19">
        <v>0.2782227</v>
      </c>
      <c r="AA66" s="18">
        <f>(K66+R66+V66-W66-X66-Y66-Z66)/G66</f>
        <v>0</v>
      </c>
      <c r="AB66" s="15">
        <f>IF((((G66*$AA$6)-K66-R66-V66+W66+X66+Y66+Z66)/Q66)&gt;0,ROUNDUP((((G66*$AA$6)-K66-R66-V66+W66+X66+Y66+Z66)/Q66),0),0)</f>
        <v>0</v>
      </c>
      <c r="AC66" s="15">
        <f>IF(((G66-K66-R66-V66+W66+X66+Y66+Z66)/Q66)&gt;0,ROUNDUP(((G66-K66-R66-V66+W66+X66+Y66+Z66)/Q66),0),0)</f>
        <v>0</v>
      </c>
      <c r="AD66" s="16">
        <f>IF((AND(L66&gt;0.9,AA66&gt;0.9)),"Category 1",IF((AND(L66&gt;0.85,AA66&gt;0.85)),"Category 2","None"))</f>
        <v>0</v>
      </c>
      <c r="AE66" s="15">
        <f>ROUNDUP(IF(OR(L66&lt;=0.85,(AA66&lt;=0.85)),0,IF((L66&lt;AA66),(K66-(G66*0.85)),((AA66*G66)-(G66*0.85)))),0)</f>
        <v>0</v>
      </c>
      <c r="AF66" s="18">
        <f>P66/(K66+P66)</f>
        <v>0</v>
      </c>
      <c r="AG66" s="15">
        <v>0</v>
      </c>
      <c r="AH66" s="15">
        <v>1</v>
      </c>
      <c r="AI66" s="15">
        <v>0</v>
      </c>
      <c r="AJ66" s="15">
        <v>0</v>
      </c>
      <c r="AK66" s="15">
        <v>2</v>
      </c>
      <c r="AL66" s="15">
        <f>SUM(AG66:AK66)</f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f>SUM(AM66:AP66)</f>
        <v>0</v>
      </c>
      <c r="AR66" s="15" t="s">
        <v>62</v>
      </c>
      <c r="AS66" s="15" t="s">
        <v>92</v>
      </c>
      <c r="AT66" s="15" t="s">
        <v>64</v>
      </c>
      <c r="AU66" s="15">
        <v>7</v>
      </c>
      <c r="AV66" s="15">
        <v>0.76</v>
      </c>
      <c r="AW66" s="15">
        <v>0.28</v>
      </c>
      <c r="AX66" s="15">
        <v>0.89</v>
      </c>
      <c r="AY66" s="18">
        <v>0.9032</v>
      </c>
      <c r="AZ66" s="18">
        <v>1</v>
      </c>
      <c r="BA66" s="18">
        <v>0.8433</v>
      </c>
      <c r="BB66" s="15" t="s">
        <v>195</v>
      </c>
      <c r="BC66" s="15" t="s">
        <v>66</v>
      </c>
    </row>
    <row r="67" spans="1:55">
      <c r="A67" s="15" t="s">
        <v>83</v>
      </c>
      <c r="B67" s="15" t="s">
        <v>223</v>
      </c>
      <c r="C67" s="16" t="s">
        <v>78</v>
      </c>
      <c r="D67" s="17">
        <v>8</v>
      </c>
      <c r="E67" s="17" t="s">
        <v>224</v>
      </c>
      <c r="F67" s="15" t="s">
        <v>225</v>
      </c>
      <c r="G67" s="15">
        <v>55</v>
      </c>
      <c r="H67" s="15">
        <v>37</v>
      </c>
      <c r="I67" s="15">
        <v>1</v>
      </c>
      <c r="J67" s="15">
        <v>0</v>
      </c>
      <c r="K67" s="15">
        <f>H67-I67-J67</f>
        <v>0</v>
      </c>
      <c r="L67" s="18">
        <f>K67/G67</f>
        <v>0</v>
      </c>
      <c r="M67" s="16">
        <v>1.57</v>
      </c>
      <c r="N67" s="15">
        <v>13</v>
      </c>
      <c r="O67" s="15">
        <v>1</v>
      </c>
      <c r="P67" s="15">
        <f>N67-O67</f>
        <v>0</v>
      </c>
      <c r="Q67" s="18">
        <v>0.8636</v>
      </c>
      <c r="R67" s="19">
        <f>P67*Q67</f>
        <v>0</v>
      </c>
      <c r="S67" s="15">
        <v>1</v>
      </c>
      <c r="T67" s="15">
        <v>0</v>
      </c>
      <c r="U67" s="15">
        <v>0</v>
      </c>
      <c r="V67" s="19">
        <f>(((S67+T67)*Q67))+U67</f>
        <v>0</v>
      </c>
      <c r="W67" s="15">
        <v>3</v>
      </c>
      <c r="X67" s="15">
        <v>0</v>
      </c>
      <c r="Y67" s="15">
        <v>0</v>
      </c>
      <c r="Z67" s="19">
        <v>2.7931011</v>
      </c>
      <c r="AA67" s="18">
        <f>(K67+R67+V67-W67-X67-Y67-Z67)/G67</f>
        <v>0</v>
      </c>
      <c r="AB67" s="15">
        <f>IF((((G67*$AA$6)-K67-R67-V67+W67+X67+Y67+Z67)/Q67)&gt;0,ROUNDUP((((G67*$AA$6)-K67-R67-V67+W67+X67+Y67+Z67)/Q67),0),0)</f>
        <v>0</v>
      </c>
      <c r="AC67" s="15">
        <f>IF(((G67-K67-R67-V67+W67+X67+Y67+Z67)/Q67)&gt;0,ROUNDUP(((G67-K67-R67-V67+W67+X67+Y67+Z67)/Q67),0),0)</f>
        <v>0</v>
      </c>
      <c r="AD67" s="16">
        <f>IF((AND(L67&gt;0.9,AA67&gt;0.9)),"Category 1",IF((AND(L67&gt;0.85,AA67&gt;0.85)),"Category 2","None"))</f>
        <v>0</v>
      </c>
      <c r="AE67" s="15">
        <f>ROUNDUP(IF(OR(L67&lt;=0.85,(AA67&lt;=0.85)),0,IF((L67&lt;AA67),(K67-(G67*0.85)),((AA67*G67)-(G67*0.85)))),0)</f>
        <v>0</v>
      </c>
      <c r="AF67" s="18">
        <f>P67/(K67+P67)</f>
        <v>0</v>
      </c>
      <c r="AG67" s="15">
        <v>0</v>
      </c>
      <c r="AH67" s="15">
        <v>3</v>
      </c>
      <c r="AI67" s="15">
        <v>0</v>
      </c>
      <c r="AJ67" s="15">
        <v>3</v>
      </c>
      <c r="AK67" s="15">
        <v>0</v>
      </c>
      <c r="AL67" s="15">
        <f>SUM(AG67:AK67)</f>
        <v>0</v>
      </c>
      <c r="AM67" s="15">
        <v>3</v>
      </c>
      <c r="AN67" s="15">
        <v>0</v>
      </c>
      <c r="AO67" s="15">
        <v>4</v>
      </c>
      <c r="AP67" s="15">
        <v>0</v>
      </c>
      <c r="AQ67" s="15">
        <f>SUM(AM67:AP67)</f>
        <v>0</v>
      </c>
      <c r="AR67" s="15" t="s">
        <v>62</v>
      </c>
      <c r="AS67" s="15" t="s">
        <v>87</v>
      </c>
      <c r="AT67" s="15" t="s">
        <v>64</v>
      </c>
      <c r="AU67" s="15">
        <v>3</v>
      </c>
      <c r="AV67" s="15">
        <v>2.52</v>
      </c>
      <c r="AW67" s="15">
        <v>1.49</v>
      </c>
      <c r="AX67" s="15">
        <v>1.99</v>
      </c>
      <c r="AY67" s="18">
        <v>0.7128</v>
      </c>
      <c r="AZ67" s="18">
        <v>0.8571</v>
      </c>
      <c r="BA67" s="18">
        <v>0.7554</v>
      </c>
      <c r="BB67" s="15" t="s">
        <v>93</v>
      </c>
      <c r="BC67" s="15" t="s">
        <v>66</v>
      </c>
    </row>
    <row r="68" spans="1:55">
      <c r="A68" s="15" t="s">
        <v>83</v>
      </c>
      <c r="B68" s="15" t="s">
        <v>135</v>
      </c>
      <c r="C68" s="16" t="s">
        <v>78</v>
      </c>
      <c r="D68" s="17">
        <v>6</v>
      </c>
      <c r="E68" s="17" t="s">
        <v>226</v>
      </c>
      <c r="F68" s="15" t="s">
        <v>227</v>
      </c>
      <c r="G68" s="15">
        <v>17</v>
      </c>
      <c r="H68" s="15">
        <v>15</v>
      </c>
      <c r="I68" s="15">
        <v>0</v>
      </c>
      <c r="J68" s="15">
        <v>1</v>
      </c>
      <c r="K68" s="15">
        <f>H68-I68-J68</f>
        <v>0</v>
      </c>
      <c r="L68" s="18">
        <f>K68/G68</f>
        <v>0</v>
      </c>
      <c r="M68" s="16">
        <v>1.46</v>
      </c>
      <c r="N68" s="15">
        <v>4</v>
      </c>
      <c r="O68" s="15">
        <v>0</v>
      </c>
      <c r="P68" s="15">
        <f>N68-O68</f>
        <v>0</v>
      </c>
      <c r="Q68" s="18">
        <v>0.7742</v>
      </c>
      <c r="R68" s="19">
        <f>P68*Q68</f>
        <v>0</v>
      </c>
      <c r="S68" s="15">
        <v>0</v>
      </c>
      <c r="T68" s="15">
        <v>1</v>
      </c>
      <c r="U68" s="15">
        <v>0</v>
      </c>
      <c r="V68" s="19">
        <f>(((S68+T68)*Q68))+U68</f>
        <v>0</v>
      </c>
      <c r="W68" s="15">
        <v>0</v>
      </c>
      <c r="X68" s="15">
        <v>0</v>
      </c>
      <c r="Y68" s="15">
        <v>0</v>
      </c>
      <c r="Z68" s="19">
        <v>0.9343183</v>
      </c>
      <c r="AA68" s="18">
        <f>(K68+R68+V68-W68-X68-Y68-Z68)/G68</f>
        <v>0</v>
      </c>
      <c r="AB68" s="15">
        <f>IF((((G68*$AA$6)-K68-R68-V68+W68+X68+Y68+Z68)/Q68)&gt;0,ROUNDUP((((G68*$AA$6)-K68-R68-V68+W68+X68+Y68+Z68)/Q68),0),0)</f>
        <v>0</v>
      </c>
      <c r="AC68" s="15">
        <f>IF(((G68-K68-R68-V68+W68+X68+Y68+Z68)/Q68)&gt;0,ROUNDUP(((G68-K68-R68-V68+W68+X68+Y68+Z68)/Q68),0),0)</f>
        <v>0</v>
      </c>
      <c r="AD68" s="16">
        <f>IF((AND(L68&gt;0.9,AA68&gt;0.9)),"Category 1",IF((AND(L68&gt;0.85,AA68&gt;0.85)),"Category 2","None"))</f>
        <v>0</v>
      </c>
      <c r="AE68" s="15">
        <f>ROUNDUP(IF(OR(L68&lt;=0.85,(AA68&lt;=0.85)),0,IF((L68&lt;AA68),(K68-(G68*0.85)),((AA68*G68)-(G68*0.85)))),0)</f>
        <v>0</v>
      </c>
      <c r="AF68" s="18">
        <f>P68/(K68+P68)</f>
        <v>0</v>
      </c>
      <c r="AG68" s="15">
        <v>0</v>
      </c>
      <c r="AH68" s="15">
        <v>0</v>
      </c>
      <c r="AI68" s="15">
        <v>0</v>
      </c>
      <c r="AJ68" s="15">
        <v>1</v>
      </c>
      <c r="AK68" s="15">
        <v>3</v>
      </c>
      <c r="AL68" s="15">
        <f>SUM(AG68:AK68)</f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f>SUM(AM68:AP68)</f>
        <v>0</v>
      </c>
      <c r="AR68" s="15" t="s">
        <v>62</v>
      </c>
      <c r="AS68" s="15" t="s">
        <v>113</v>
      </c>
      <c r="AT68" s="15" t="s">
        <v>64</v>
      </c>
      <c r="AU68" s="15">
        <v>3</v>
      </c>
      <c r="AV68" s="15">
        <v>1.64</v>
      </c>
      <c r="AW68" s="15">
        <v>0.92</v>
      </c>
      <c r="AX68" s="15">
        <v>1.77</v>
      </c>
      <c r="AY68" s="18">
        <v>0.8</v>
      </c>
      <c r="AZ68" s="18">
        <v>0.8526</v>
      </c>
      <c r="BA68" s="18">
        <v>0.7598</v>
      </c>
      <c r="BB68" s="15" t="s">
        <v>88</v>
      </c>
      <c r="BC68" s="15" t="s">
        <v>66</v>
      </c>
    </row>
    <row r="69" spans="1:55">
      <c r="A69" s="15" t="s">
        <v>57</v>
      </c>
      <c r="B69" s="15" t="s">
        <v>160</v>
      </c>
      <c r="C69" s="16" t="s">
        <v>94</v>
      </c>
      <c r="D69" s="17">
        <v>7</v>
      </c>
      <c r="E69" s="17" t="s">
        <v>228</v>
      </c>
      <c r="F69" s="15" t="s">
        <v>229</v>
      </c>
      <c r="G69" s="15">
        <v>11</v>
      </c>
      <c r="H69" s="15">
        <v>9</v>
      </c>
      <c r="I69" s="15">
        <v>0</v>
      </c>
      <c r="J69" s="15">
        <v>0</v>
      </c>
      <c r="K69" s="15">
        <f>H69-I69-J69</f>
        <v>0</v>
      </c>
      <c r="L69" s="18">
        <f>K69/G69</f>
        <v>0</v>
      </c>
      <c r="M69" s="16">
        <v>1.53</v>
      </c>
      <c r="N69" s="15">
        <v>3</v>
      </c>
      <c r="O69" s="15">
        <v>0</v>
      </c>
      <c r="P69" s="15">
        <f>N69-O69</f>
        <v>0</v>
      </c>
      <c r="Q69" s="18">
        <v>0.8077</v>
      </c>
      <c r="R69" s="19">
        <f>P69*Q69</f>
        <v>0</v>
      </c>
      <c r="S69" s="15">
        <v>0</v>
      </c>
      <c r="T69" s="15">
        <v>1</v>
      </c>
      <c r="U69" s="15">
        <v>0</v>
      </c>
      <c r="V69" s="19">
        <f>(((S69+T69)*Q69))+U69</f>
        <v>0</v>
      </c>
      <c r="W69" s="15">
        <v>0</v>
      </c>
      <c r="X69" s="15">
        <v>0</v>
      </c>
      <c r="Y69" s="15">
        <v>0</v>
      </c>
      <c r="Z69" s="19">
        <v>0.9253629</v>
      </c>
      <c r="AA69" s="18">
        <f>(K69+R69+V69-W69-X69-Y69-Z69)/G69</f>
        <v>0</v>
      </c>
      <c r="AB69" s="15">
        <f>IF((((G69*$AA$6)-K69-R69-V69+W69+X69+Y69+Z69)/Q69)&gt;0,ROUNDUP((((G69*$AA$6)-K69-R69-V69+W69+X69+Y69+Z69)/Q69),0),0)</f>
        <v>0</v>
      </c>
      <c r="AC69" s="15">
        <f>IF(((G69-K69-R69-V69+W69+X69+Y69+Z69)/Q69)&gt;0,ROUNDUP(((G69-K69-R69-V69+W69+X69+Y69+Z69)/Q69),0),0)</f>
        <v>0</v>
      </c>
      <c r="AD69" s="16">
        <f>IF((AND(L69&gt;0.9,AA69&gt;0.9)),"Category 1",IF((AND(L69&gt;0.85,AA69&gt;0.85)),"Category 2","None"))</f>
        <v>0</v>
      </c>
      <c r="AE69" s="15">
        <f>ROUNDUP(IF(OR(L69&lt;=0.85,(AA69&lt;=0.85)),0,IF((L69&lt;AA69),(K69-(G69*0.85)),((AA69*G69)-(G69*0.85)))),0)</f>
        <v>0</v>
      </c>
      <c r="AF69" s="18">
        <f>P69/(K69+P69)</f>
        <v>0</v>
      </c>
      <c r="AG69" s="15">
        <v>0</v>
      </c>
      <c r="AH69" s="15">
        <v>1</v>
      </c>
      <c r="AI69" s="15">
        <v>0</v>
      </c>
      <c r="AJ69" s="15">
        <v>0</v>
      </c>
      <c r="AK69" s="15">
        <v>1</v>
      </c>
      <c r="AL69" s="15">
        <f>SUM(AG69:AK69)</f>
        <v>0</v>
      </c>
      <c r="AM69" s="15">
        <v>1</v>
      </c>
      <c r="AN69" s="15">
        <v>0</v>
      </c>
      <c r="AO69" s="15">
        <v>0</v>
      </c>
      <c r="AP69" s="15">
        <v>0</v>
      </c>
      <c r="AQ69" s="15">
        <f>SUM(AM69:AP69)</f>
        <v>0</v>
      </c>
      <c r="AR69" s="15" t="s">
        <v>62</v>
      </c>
      <c r="AS69" s="15" t="s">
        <v>92</v>
      </c>
      <c r="AT69" s="15" t="s">
        <v>64</v>
      </c>
      <c r="AU69" s="15">
        <v>7</v>
      </c>
      <c r="AV69" s="15">
        <v>1.57</v>
      </c>
      <c r="AW69" s="15">
        <v>1.5</v>
      </c>
      <c r="AX69" s="15">
        <v>0.89</v>
      </c>
      <c r="AY69" s="18">
        <v>0.9167</v>
      </c>
      <c r="AZ69" s="18">
        <v>0.7143</v>
      </c>
      <c r="BA69" s="18">
        <v>0.8433</v>
      </c>
      <c r="BB69" s="15" t="s">
        <v>195</v>
      </c>
      <c r="BC69" s="15" t="s">
        <v>66</v>
      </c>
    </row>
    <row r="70" spans="1:55">
      <c r="A70" s="15" t="s">
        <v>57</v>
      </c>
      <c r="B70" s="15" t="s">
        <v>127</v>
      </c>
      <c r="C70" s="16" t="s">
        <v>78</v>
      </c>
      <c r="D70" s="17">
        <v>8</v>
      </c>
      <c r="E70" s="17" t="s">
        <v>230</v>
      </c>
      <c r="F70" s="15" t="s">
        <v>231</v>
      </c>
      <c r="G70" s="15">
        <v>24</v>
      </c>
      <c r="H70" s="15">
        <v>17</v>
      </c>
      <c r="I70" s="15">
        <v>0</v>
      </c>
      <c r="J70" s="15">
        <v>0</v>
      </c>
      <c r="K70" s="15">
        <f>H70-I70-J70</f>
        <v>0</v>
      </c>
      <c r="L70" s="18">
        <f>K70/G70</f>
        <v>0</v>
      </c>
      <c r="M70" s="16">
        <v>1.65</v>
      </c>
      <c r="N70" s="15">
        <v>6</v>
      </c>
      <c r="O70" s="15">
        <v>0</v>
      </c>
      <c r="P70" s="15">
        <f>N70-O70</f>
        <v>0</v>
      </c>
      <c r="Q70" s="18">
        <v>0.7368</v>
      </c>
      <c r="R70" s="19">
        <f>P70*Q70</f>
        <v>0</v>
      </c>
      <c r="S70" s="15">
        <v>0</v>
      </c>
      <c r="T70" s="15">
        <v>0</v>
      </c>
      <c r="U70" s="15">
        <v>0</v>
      </c>
      <c r="V70" s="19">
        <f>(((S70+T70)*Q70))+U70</f>
        <v>0</v>
      </c>
      <c r="W70" s="15">
        <v>0</v>
      </c>
      <c r="X70" s="15">
        <v>0</v>
      </c>
      <c r="Y70" s="15">
        <v>0</v>
      </c>
      <c r="Z70" s="19">
        <v>1.1931971</v>
      </c>
      <c r="AA70" s="18">
        <f>(K70+R70+V70-W70-X70-Y70-Z70)/G70</f>
        <v>0</v>
      </c>
      <c r="AB70" s="15">
        <f>IF((((G70*$AA$6)-K70-R70-V70+W70+X70+Y70+Z70)/Q70)&gt;0,ROUNDUP((((G70*$AA$6)-K70-R70-V70+W70+X70+Y70+Z70)/Q70),0),0)</f>
        <v>0</v>
      </c>
      <c r="AC70" s="15">
        <f>IF(((G70-K70-R70-V70+W70+X70+Y70+Z70)/Q70)&gt;0,ROUNDUP(((G70-K70-R70-V70+W70+X70+Y70+Z70)/Q70),0),0)</f>
        <v>0</v>
      </c>
      <c r="AD70" s="16">
        <f>IF((AND(L70&gt;0.9,AA70&gt;0.9)),"Category 1",IF((AND(L70&gt;0.85,AA70&gt;0.85)),"Category 2","None"))</f>
        <v>0</v>
      </c>
      <c r="AE70" s="15">
        <f>ROUNDUP(IF(OR(L70&lt;=0.85,(AA70&lt;=0.85)),0,IF((L70&lt;AA70),(K70-(G70*0.85)),((AA70*G70)-(G70*0.85)))),0)</f>
        <v>0</v>
      </c>
      <c r="AF70" s="18">
        <f>P70/(K70+P70)</f>
        <v>0</v>
      </c>
      <c r="AG70" s="15">
        <v>0</v>
      </c>
      <c r="AH70" s="15">
        <v>4</v>
      </c>
      <c r="AI70" s="15">
        <v>0</v>
      </c>
      <c r="AJ70" s="15">
        <v>0</v>
      </c>
      <c r="AK70" s="15">
        <v>0</v>
      </c>
      <c r="AL70" s="15">
        <f>SUM(AG70:AK70)</f>
        <v>0</v>
      </c>
      <c r="AM70" s="15">
        <v>1</v>
      </c>
      <c r="AN70" s="15">
        <v>0</v>
      </c>
      <c r="AO70" s="15">
        <v>1</v>
      </c>
      <c r="AP70" s="15">
        <v>0</v>
      </c>
      <c r="AQ70" s="15">
        <f>SUM(AM70:AP70)</f>
        <v>0</v>
      </c>
      <c r="AR70" s="15" t="s">
        <v>62</v>
      </c>
      <c r="AS70" s="15" t="s">
        <v>63</v>
      </c>
      <c r="AT70" s="15" t="s">
        <v>64</v>
      </c>
      <c r="AU70" s="15">
        <v>3</v>
      </c>
      <c r="AV70" s="15">
        <v>1.98</v>
      </c>
      <c r="AW70" s="15">
        <v>1.52</v>
      </c>
      <c r="AX70" s="15">
        <v>1.99</v>
      </c>
      <c r="AY70" s="18">
        <v>0.8</v>
      </c>
      <c r="AZ70" s="18">
        <v>0.7143</v>
      </c>
      <c r="BA70" s="18">
        <v>0.7554</v>
      </c>
      <c r="BB70" s="15" t="s">
        <v>93</v>
      </c>
      <c r="BC70" s="15" t="s">
        <v>66</v>
      </c>
    </row>
    <row r="71" spans="1:55">
      <c r="A71" s="15" t="s">
        <v>57</v>
      </c>
      <c r="B71" s="15" t="s">
        <v>127</v>
      </c>
      <c r="C71" s="16" t="s">
        <v>78</v>
      </c>
      <c r="D71" s="17">
        <v>5</v>
      </c>
      <c r="E71" s="17" t="s">
        <v>232</v>
      </c>
      <c r="F71" s="15" t="s">
        <v>233</v>
      </c>
      <c r="G71" s="15">
        <v>13</v>
      </c>
      <c r="H71" s="15">
        <v>8</v>
      </c>
      <c r="I71" s="15">
        <v>0</v>
      </c>
      <c r="J71" s="15">
        <v>0</v>
      </c>
      <c r="K71" s="15">
        <f>H71-I71-J71</f>
        <v>0</v>
      </c>
      <c r="L71" s="18">
        <f>K71/G71</f>
        <v>0</v>
      </c>
      <c r="M71" s="16">
        <v>1.43</v>
      </c>
      <c r="N71" s="15">
        <v>3</v>
      </c>
      <c r="O71" s="15">
        <v>0</v>
      </c>
      <c r="P71" s="15">
        <f>N71-O71</f>
        <v>0</v>
      </c>
      <c r="Q71" s="18">
        <v>0.9143</v>
      </c>
      <c r="R71" s="19">
        <f>P71*Q71</f>
        <v>0</v>
      </c>
      <c r="S71" s="15">
        <v>0</v>
      </c>
      <c r="T71" s="15">
        <v>0</v>
      </c>
      <c r="U71" s="15">
        <v>0</v>
      </c>
      <c r="V71" s="19">
        <f>(((S71+T71)*Q71))+U71</f>
        <v>0</v>
      </c>
      <c r="W71" s="15">
        <v>0</v>
      </c>
      <c r="X71" s="15">
        <v>0</v>
      </c>
      <c r="Y71" s="15">
        <v>0</v>
      </c>
      <c r="Z71" s="19">
        <v>0.6609734</v>
      </c>
      <c r="AA71" s="18">
        <f>(K71+R71+V71-W71-X71-Y71-Z71)/G71</f>
        <v>0</v>
      </c>
      <c r="AB71" s="15">
        <f>IF((((G71*$AA$6)-K71-R71-V71+W71+X71+Y71+Z71)/Q71)&gt;0,ROUNDUP((((G71*$AA$6)-K71-R71-V71+W71+X71+Y71+Z71)/Q71),0),0)</f>
        <v>0</v>
      </c>
      <c r="AC71" s="15">
        <f>IF(((G71-K71-R71-V71+W71+X71+Y71+Z71)/Q71)&gt;0,ROUNDUP(((G71-K71-R71-V71+W71+X71+Y71+Z71)/Q71),0),0)</f>
        <v>0</v>
      </c>
      <c r="AD71" s="16">
        <f>IF((AND(L71&gt;0.9,AA71&gt;0.9)),"Category 1",IF((AND(L71&gt;0.85,AA71&gt;0.85)),"Category 2","None"))</f>
        <v>0</v>
      </c>
      <c r="AE71" s="15">
        <f>ROUNDUP(IF(OR(L71&lt;=0.85,(AA71&lt;=0.85)),0,IF((L71&lt;AA71),(K71-(G71*0.85)),((AA71*G71)-(G71*0.85)))),0)</f>
        <v>0</v>
      </c>
      <c r="AF71" s="18">
        <f>P71/(K71+P71)</f>
        <v>0</v>
      </c>
      <c r="AG71" s="15">
        <v>0</v>
      </c>
      <c r="AH71" s="15">
        <v>3</v>
      </c>
      <c r="AI71" s="15">
        <v>0</v>
      </c>
      <c r="AJ71" s="15">
        <v>0</v>
      </c>
      <c r="AK71" s="15">
        <v>0</v>
      </c>
      <c r="AL71" s="15">
        <f>SUM(AG71:AK71)</f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f>SUM(AM71:AP71)</f>
        <v>0</v>
      </c>
      <c r="AR71" s="15" t="s">
        <v>62</v>
      </c>
      <c r="AS71" s="15" t="s">
        <v>63</v>
      </c>
      <c r="AT71" s="15" t="s">
        <v>64</v>
      </c>
      <c r="AU71" s="15">
        <v>3</v>
      </c>
      <c r="AV71" s="15">
        <v>1.53</v>
      </c>
      <c r="AW71" s="15">
        <v>0.59</v>
      </c>
      <c r="AX71" s="15">
        <v>1.57</v>
      </c>
      <c r="AY71" s="18">
        <v>0.9063</v>
      </c>
      <c r="AZ71" s="18">
        <v>0.8938</v>
      </c>
      <c r="BA71" s="18">
        <v>0.8252</v>
      </c>
      <c r="BB71" s="15" t="s">
        <v>121</v>
      </c>
      <c r="BC71" s="15" t="s">
        <v>66</v>
      </c>
    </row>
    <row r="72" spans="1:55">
      <c r="A72" s="15" t="s">
        <v>83</v>
      </c>
      <c r="B72" s="15" t="s">
        <v>234</v>
      </c>
      <c r="C72" s="16" t="s">
        <v>94</v>
      </c>
      <c r="D72" s="17">
        <v>6</v>
      </c>
      <c r="E72" s="17" t="s">
        <v>235</v>
      </c>
      <c r="F72" s="15" t="s">
        <v>236</v>
      </c>
      <c r="G72" s="15">
        <v>11</v>
      </c>
      <c r="H72" s="15">
        <v>9</v>
      </c>
      <c r="I72" s="15">
        <v>0</v>
      </c>
      <c r="J72" s="15">
        <v>0</v>
      </c>
      <c r="K72" s="15">
        <f>H72-I72-J72</f>
        <v>0</v>
      </c>
      <c r="L72" s="18">
        <f>K72/G72</f>
        <v>0</v>
      </c>
      <c r="M72" s="16">
        <v>0.65</v>
      </c>
      <c r="N72" s="15">
        <v>4</v>
      </c>
      <c r="O72" s="15">
        <v>0</v>
      </c>
      <c r="P72" s="15">
        <f>N72-O72</f>
        <v>0</v>
      </c>
      <c r="Q72" s="18">
        <v>0.9091</v>
      </c>
      <c r="R72" s="19">
        <f>P72*Q72</f>
        <v>0</v>
      </c>
      <c r="S72" s="15">
        <v>0</v>
      </c>
      <c r="T72" s="15">
        <v>0</v>
      </c>
      <c r="U72" s="15">
        <v>0</v>
      </c>
      <c r="V72" s="19">
        <f>(((S72+T72)*Q72))+U72</f>
        <v>0</v>
      </c>
      <c r="W72" s="15">
        <v>0</v>
      </c>
      <c r="X72" s="15">
        <v>0</v>
      </c>
      <c r="Y72" s="15">
        <v>0</v>
      </c>
      <c r="Z72" s="19">
        <v>0.2893455</v>
      </c>
      <c r="AA72" s="18">
        <f>(K72+R72+V72-W72-X72-Y72-Z72)/G72</f>
        <v>0</v>
      </c>
      <c r="AB72" s="15">
        <f>IF((((G72*$AA$6)-K72-R72-V72+W72+X72+Y72+Z72)/Q72)&gt;0,ROUNDUP((((G72*$AA$6)-K72-R72-V72+W72+X72+Y72+Z72)/Q72),0),0)</f>
        <v>0</v>
      </c>
      <c r="AC72" s="15">
        <f>IF(((G72-K72-R72-V72+W72+X72+Y72+Z72)/Q72)&gt;0,ROUNDUP(((G72-K72-R72-V72+W72+X72+Y72+Z72)/Q72),0),0)</f>
        <v>0</v>
      </c>
      <c r="AD72" s="16">
        <f>IF((AND(L72&gt;0.9,AA72&gt;0.9)),"Category 1",IF((AND(L72&gt;0.85,AA72&gt;0.85)),"Category 2","None"))</f>
        <v>0</v>
      </c>
      <c r="AE72" s="15">
        <f>ROUNDUP(IF(OR(L72&lt;=0.85,(AA72&lt;=0.85)),0,IF((L72&lt;AA72),(K72-(G72*0.85)),((AA72*G72)-(G72*0.85)))),0)</f>
        <v>0</v>
      </c>
      <c r="AF72" s="18">
        <f>P72/(K72+P72)</f>
        <v>0</v>
      </c>
      <c r="AG72" s="15">
        <v>0</v>
      </c>
      <c r="AH72" s="15">
        <v>1</v>
      </c>
      <c r="AI72" s="15">
        <v>0</v>
      </c>
      <c r="AJ72" s="15">
        <v>0</v>
      </c>
      <c r="AK72" s="15">
        <v>2</v>
      </c>
      <c r="AL72" s="15">
        <f>SUM(AG72:AK72)</f>
        <v>0</v>
      </c>
      <c r="AM72" s="15">
        <v>0</v>
      </c>
      <c r="AN72" s="15">
        <v>0</v>
      </c>
      <c r="AO72" s="15">
        <v>0</v>
      </c>
      <c r="AP72" s="15">
        <v>1</v>
      </c>
      <c r="AQ72" s="15">
        <f>SUM(AM72:AP72)</f>
        <v>0</v>
      </c>
      <c r="AR72" s="15" t="s">
        <v>62</v>
      </c>
      <c r="AS72" s="15" t="s">
        <v>113</v>
      </c>
      <c r="AT72" s="15" t="s">
        <v>64</v>
      </c>
      <c r="AU72" s="15">
        <v>7</v>
      </c>
      <c r="AV72" s="15">
        <v>0.68</v>
      </c>
      <c r="AW72" s="15">
        <v>0.51</v>
      </c>
      <c r="AX72" s="15">
        <v>0.83</v>
      </c>
      <c r="AY72" s="18">
        <v>0.8947</v>
      </c>
      <c r="AZ72" s="18">
        <v>0.9167</v>
      </c>
      <c r="BA72" s="18">
        <v>0.8544</v>
      </c>
      <c r="BB72" s="15" t="s">
        <v>105</v>
      </c>
      <c r="BC72" s="15" t="s">
        <v>66</v>
      </c>
    </row>
    <row r="73" spans="1:55">
      <c r="A73" s="15" t="s">
        <v>83</v>
      </c>
      <c r="B73" s="15" t="s">
        <v>144</v>
      </c>
      <c r="C73" s="16" t="s">
        <v>78</v>
      </c>
      <c r="D73" s="17">
        <v>8</v>
      </c>
      <c r="E73" s="17" t="s">
        <v>237</v>
      </c>
      <c r="F73" s="15" t="s">
        <v>238</v>
      </c>
      <c r="G73" s="15">
        <v>34</v>
      </c>
      <c r="H73" s="15">
        <v>27</v>
      </c>
      <c r="I73" s="15">
        <v>0</v>
      </c>
      <c r="J73" s="15">
        <v>0</v>
      </c>
      <c r="K73" s="15">
        <f>H73-I73-J73</f>
        <v>0</v>
      </c>
      <c r="L73" s="18">
        <f>K73/G73</f>
        <v>0</v>
      </c>
      <c r="M73" s="16">
        <v>2.2</v>
      </c>
      <c r="N73" s="15">
        <v>5</v>
      </c>
      <c r="O73" s="15">
        <v>0</v>
      </c>
      <c r="P73" s="15">
        <f>N73-O73</f>
        <v>0</v>
      </c>
      <c r="Q73" s="18">
        <v>0.9038</v>
      </c>
      <c r="R73" s="19">
        <f>P73*Q73</f>
        <v>0</v>
      </c>
      <c r="S73" s="15">
        <v>0</v>
      </c>
      <c r="T73" s="15">
        <v>0</v>
      </c>
      <c r="U73" s="15">
        <v>0</v>
      </c>
      <c r="V73" s="19">
        <f>(((S73+T73)*Q73))+U73</f>
        <v>0</v>
      </c>
      <c r="W73" s="15">
        <v>2</v>
      </c>
      <c r="X73" s="15">
        <v>0</v>
      </c>
      <c r="Y73" s="15">
        <v>0</v>
      </c>
      <c r="Z73" s="19">
        <v>2.9632569</v>
      </c>
      <c r="AA73" s="18">
        <f>(K73+R73+V73-W73-X73-Y73-Z73)/G73</f>
        <v>0</v>
      </c>
      <c r="AB73" s="15">
        <f>IF((((G73*$AA$6)-K73-R73-V73+W73+X73+Y73+Z73)/Q73)&gt;0,ROUNDUP((((G73*$AA$6)-K73-R73-V73+W73+X73+Y73+Z73)/Q73),0),0)</f>
        <v>0</v>
      </c>
      <c r="AC73" s="15">
        <f>IF(((G73-K73-R73-V73+W73+X73+Y73+Z73)/Q73)&gt;0,ROUNDUP(((G73-K73-R73-V73+W73+X73+Y73+Z73)/Q73),0),0)</f>
        <v>0</v>
      </c>
      <c r="AD73" s="16">
        <f>IF((AND(L73&gt;0.9,AA73&gt;0.9)),"Category 1",IF((AND(L73&gt;0.85,AA73&gt;0.85)),"Category 2","None"))</f>
        <v>0</v>
      </c>
      <c r="AE73" s="15">
        <f>ROUNDUP(IF(OR(L73&lt;=0.85,(AA73&lt;=0.85)),0,IF((L73&lt;AA73),(K73-(G73*0.85)),((AA73*G73)-(G73*0.85)))),0)</f>
        <v>0</v>
      </c>
      <c r="AF73" s="18">
        <f>P73/(K73+P73)</f>
        <v>0</v>
      </c>
      <c r="AG73" s="15">
        <v>0</v>
      </c>
      <c r="AH73" s="15">
        <v>1</v>
      </c>
      <c r="AI73" s="15">
        <v>0</v>
      </c>
      <c r="AJ73" s="15">
        <v>0</v>
      </c>
      <c r="AK73" s="15">
        <v>1</v>
      </c>
      <c r="AL73" s="15">
        <f>SUM(AG73:AK73)</f>
        <v>0</v>
      </c>
      <c r="AM73" s="15">
        <v>3</v>
      </c>
      <c r="AN73" s="15">
        <v>0</v>
      </c>
      <c r="AO73" s="15">
        <v>0</v>
      </c>
      <c r="AP73" s="15">
        <v>0</v>
      </c>
      <c r="AQ73" s="15">
        <f>SUM(AM73:AP73)</f>
        <v>0</v>
      </c>
      <c r="AR73" s="15" t="s">
        <v>62</v>
      </c>
      <c r="AS73" s="15" t="s">
        <v>71</v>
      </c>
      <c r="AT73" s="15" t="s">
        <v>64</v>
      </c>
      <c r="AU73" s="15">
        <v>3</v>
      </c>
      <c r="AV73" s="15">
        <v>2.52</v>
      </c>
      <c r="AW73" s="15">
        <v>1.88</v>
      </c>
      <c r="AX73" s="15">
        <v>1.99</v>
      </c>
      <c r="AY73" s="18">
        <v>0.8846</v>
      </c>
      <c r="AZ73" s="18">
        <v>0.9231</v>
      </c>
      <c r="BA73" s="18">
        <v>0.7554</v>
      </c>
      <c r="BB73" s="15" t="s">
        <v>93</v>
      </c>
      <c r="BC73" s="15" t="s">
        <v>66</v>
      </c>
    </row>
    <row r="74" spans="1:55">
      <c r="A74" s="15" t="s">
        <v>57</v>
      </c>
      <c r="B74" s="15" t="s">
        <v>160</v>
      </c>
      <c r="C74" s="16" t="s">
        <v>94</v>
      </c>
      <c r="D74" s="17">
        <v>6</v>
      </c>
      <c r="E74" s="17" t="s">
        <v>239</v>
      </c>
      <c r="F74" s="15" t="s">
        <v>240</v>
      </c>
      <c r="G74" s="15">
        <v>11</v>
      </c>
      <c r="H74" s="15">
        <v>10</v>
      </c>
      <c r="I74" s="15">
        <v>0</v>
      </c>
      <c r="J74" s="15">
        <v>0</v>
      </c>
      <c r="K74" s="15">
        <f>H74-I74-J74</f>
        <v>0</v>
      </c>
      <c r="L74" s="18">
        <f>K74/G74</f>
        <v>0</v>
      </c>
      <c r="M74" s="16">
        <v>0.61</v>
      </c>
      <c r="N74" s="15">
        <v>4</v>
      </c>
      <c r="O74" s="15">
        <v>0</v>
      </c>
      <c r="P74" s="15">
        <f>N74-O74</f>
        <v>0</v>
      </c>
      <c r="Q74" s="18">
        <v>0.8667</v>
      </c>
      <c r="R74" s="19">
        <f>P74*Q74</f>
        <v>0</v>
      </c>
      <c r="S74" s="15">
        <v>0</v>
      </c>
      <c r="T74" s="15">
        <v>0</v>
      </c>
      <c r="U74" s="15">
        <v>0</v>
      </c>
      <c r="V74" s="19">
        <f>(((S74+T74)*Q74))+U74</f>
        <v>0</v>
      </c>
      <c r="W74" s="15">
        <v>0</v>
      </c>
      <c r="X74" s="15">
        <v>1</v>
      </c>
      <c r="Y74" s="15">
        <v>0</v>
      </c>
      <c r="Z74" s="19">
        <v>0.3004527</v>
      </c>
      <c r="AA74" s="18">
        <f>(K74+R74+V74-W74-X74-Y74-Z74)/G74</f>
        <v>0</v>
      </c>
      <c r="AB74" s="15">
        <f>IF((((G74*$AA$6)-K74-R74-V74+W74+X74+Y74+Z74)/Q74)&gt;0,ROUNDUP((((G74*$AA$6)-K74-R74-V74+W74+X74+Y74+Z74)/Q74),0),0)</f>
        <v>0</v>
      </c>
      <c r="AC74" s="15">
        <f>IF(((G74-K74-R74-V74+W74+X74+Y74+Z74)/Q74)&gt;0,ROUNDUP(((G74-K74-R74-V74+W74+X74+Y74+Z74)/Q74),0),0)</f>
        <v>0</v>
      </c>
      <c r="AD74" s="16">
        <f>IF((AND(L74&gt;0.9,AA74&gt;0.9)),"Category 1",IF((AND(L74&gt;0.85,AA74&gt;0.85)),"Category 2","None"))</f>
        <v>0</v>
      </c>
      <c r="AE74" s="15">
        <f>ROUNDUP(IF(OR(L74&lt;=0.85,(AA74&lt;=0.85)),0,IF((L74&lt;AA74),(K74-(G74*0.85)),((AA74*G74)-(G74*0.85)))),0)</f>
        <v>0</v>
      </c>
      <c r="AF74" s="18">
        <f>P74/(K74+P74)</f>
        <v>0</v>
      </c>
      <c r="AG74" s="15">
        <v>0</v>
      </c>
      <c r="AH74" s="15">
        <v>1</v>
      </c>
      <c r="AI74" s="15">
        <v>0</v>
      </c>
      <c r="AJ74" s="15">
        <v>0</v>
      </c>
      <c r="AK74" s="15">
        <v>1</v>
      </c>
      <c r="AL74" s="15">
        <f>SUM(AG74:AK74)</f>
        <v>0</v>
      </c>
      <c r="AM74" s="15">
        <v>2</v>
      </c>
      <c r="AN74" s="15">
        <v>0</v>
      </c>
      <c r="AO74" s="15">
        <v>0</v>
      </c>
      <c r="AP74" s="15">
        <v>0</v>
      </c>
      <c r="AQ74" s="15">
        <f>SUM(AM74:AP74)</f>
        <v>0</v>
      </c>
      <c r="AR74" s="15" t="s">
        <v>62</v>
      </c>
      <c r="AS74" s="15" t="s">
        <v>92</v>
      </c>
      <c r="AT74" s="15" t="s">
        <v>64</v>
      </c>
      <c r="AU74" s="15">
        <v>7</v>
      </c>
      <c r="AV74" s="15">
        <v>0.97</v>
      </c>
      <c r="AW74" s="15">
        <v>0.51</v>
      </c>
      <c r="AX74" s="15">
        <v>0.83</v>
      </c>
      <c r="AY74" s="18">
        <v>0.8292</v>
      </c>
      <c r="AZ74" s="18">
        <v>0.9167</v>
      </c>
      <c r="BA74" s="18">
        <v>0.8544</v>
      </c>
      <c r="BB74" s="15" t="s">
        <v>105</v>
      </c>
      <c r="BC74" s="15" t="s">
        <v>66</v>
      </c>
    </row>
    <row r="75" spans="1:55">
      <c r="A75" s="15" t="s">
        <v>83</v>
      </c>
      <c r="B75" s="15" t="s">
        <v>223</v>
      </c>
      <c r="C75" s="16" t="s">
        <v>78</v>
      </c>
      <c r="D75" s="17">
        <v>5</v>
      </c>
      <c r="E75" s="17" t="s">
        <v>241</v>
      </c>
      <c r="F75" s="15" t="s">
        <v>212</v>
      </c>
      <c r="G75" s="15">
        <v>22</v>
      </c>
      <c r="H75" s="15">
        <v>18</v>
      </c>
      <c r="I75" s="15">
        <v>0</v>
      </c>
      <c r="J75" s="15">
        <v>1</v>
      </c>
      <c r="K75" s="15">
        <f>H75-I75-J75</f>
        <v>0</v>
      </c>
      <c r="L75" s="18">
        <f>K75/G75</f>
        <v>0</v>
      </c>
      <c r="M75" s="16">
        <v>1.16</v>
      </c>
      <c r="N75" s="15">
        <v>6</v>
      </c>
      <c r="O75" s="15">
        <v>0</v>
      </c>
      <c r="P75" s="15">
        <f>N75-O75</f>
        <v>0</v>
      </c>
      <c r="Q75" s="18">
        <v>0.8649</v>
      </c>
      <c r="R75" s="19">
        <f>P75*Q75</f>
        <v>0</v>
      </c>
      <c r="S75" s="15">
        <v>0</v>
      </c>
      <c r="T75" s="15">
        <v>0</v>
      </c>
      <c r="U75" s="15">
        <v>0</v>
      </c>
      <c r="V75" s="19">
        <f>(((S75+T75)*Q75))+U75</f>
        <v>0</v>
      </c>
      <c r="W75" s="15">
        <v>0</v>
      </c>
      <c r="X75" s="15">
        <v>0</v>
      </c>
      <c r="Y75" s="15">
        <v>0</v>
      </c>
      <c r="Z75" s="19">
        <v>0.7067235</v>
      </c>
      <c r="AA75" s="18">
        <f>(K75+R75+V75-W75-X75-Y75-Z75)/G75</f>
        <v>0</v>
      </c>
      <c r="AB75" s="15">
        <f>IF((((G75*$AA$6)-K75-R75-V75+W75+X75+Y75+Z75)/Q75)&gt;0,ROUNDUP((((G75*$AA$6)-K75-R75-V75+W75+X75+Y75+Z75)/Q75),0),0)</f>
        <v>0</v>
      </c>
      <c r="AC75" s="15">
        <f>IF(((G75-K75-R75-V75+W75+X75+Y75+Z75)/Q75)&gt;0,ROUNDUP(((G75-K75-R75-V75+W75+X75+Y75+Z75)/Q75),0),0)</f>
        <v>0</v>
      </c>
      <c r="AD75" s="16">
        <f>IF((AND(L75&gt;0.9,AA75&gt;0.9)),"Category 1",IF((AND(L75&gt;0.85,AA75&gt;0.85)),"Category 2","None"))</f>
        <v>0</v>
      </c>
      <c r="AE75" s="15">
        <f>ROUNDUP(IF(OR(L75&lt;=0.85,(AA75&lt;=0.85)),0,IF((L75&lt;AA75),(K75-(G75*0.85)),((AA75*G75)-(G75*0.85)))),0)</f>
        <v>0</v>
      </c>
      <c r="AF75" s="18">
        <f>P75/(K75+P75)</f>
        <v>0</v>
      </c>
      <c r="AG75" s="15">
        <v>0</v>
      </c>
      <c r="AH75" s="15">
        <v>3</v>
      </c>
      <c r="AI75" s="15">
        <v>0</v>
      </c>
      <c r="AJ75" s="15">
        <v>0</v>
      </c>
      <c r="AK75" s="15">
        <v>2</v>
      </c>
      <c r="AL75" s="15">
        <f>SUM(AG75:AK75)</f>
        <v>0</v>
      </c>
      <c r="AM75" s="15">
        <v>1</v>
      </c>
      <c r="AN75" s="15">
        <v>0</v>
      </c>
      <c r="AO75" s="15">
        <v>0</v>
      </c>
      <c r="AP75" s="15">
        <v>0</v>
      </c>
      <c r="AQ75" s="15">
        <f>SUM(AM75:AP75)</f>
        <v>0</v>
      </c>
      <c r="AR75" s="15" t="s">
        <v>62</v>
      </c>
      <c r="AS75" s="15" t="s">
        <v>81</v>
      </c>
      <c r="AT75" s="15" t="s">
        <v>64</v>
      </c>
      <c r="AU75" s="15">
        <v>3</v>
      </c>
      <c r="AV75" s="15">
        <v>1.23</v>
      </c>
      <c r="AW75" s="15">
        <v>0.59</v>
      </c>
      <c r="AX75" s="15">
        <v>1.57</v>
      </c>
      <c r="AY75" s="18">
        <v>0.8387</v>
      </c>
      <c r="AZ75" s="18">
        <v>0.8938</v>
      </c>
      <c r="BA75" s="18">
        <v>0.8252</v>
      </c>
      <c r="BB75" s="15" t="s">
        <v>121</v>
      </c>
      <c r="BC75" s="15" t="s">
        <v>66</v>
      </c>
    </row>
    <row r="76" spans="1:55">
      <c r="A76" s="15" t="s">
        <v>67</v>
      </c>
      <c r="B76" s="15" t="s">
        <v>68</v>
      </c>
      <c r="C76" s="16" t="s">
        <v>94</v>
      </c>
      <c r="D76" s="17">
        <v>4</v>
      </c>
      <c r="E76" s="17" t="s">
        <v>242</v>
      </c>
      <c r="F76" s="15" t="s">
        <v>225</v>
      </c>
      <c r="G76" s="15">
        <v>7</v>
      </c>
      <c r="H76" s="15">
        <v>8</v>
      </c>
      <c r="I76" s="15">
        <v>0</v>
      </c>
      <c r="J76" s="15">
        <v>0</v>
      </c>
      <c r="K76" s="15">
        <f>H76-I76-J76</f>
        <v>0</v>
      </c>
      <c r="L76" s="18">
        <f>K76/G76</f>
        <v>0</v>
      </c>
      <c r="M76" s="16">
        <v>0.5</v>
      </c>
      <c r="N76" s="15">
        <v>3</v>
      </c>
      <c r="O76" s="15">
        <v>0</v>
      </c>
      <c r="P76" s="15">
        <f>N76-O76</f>
        <v>0</v>
      </c>
      <c r="Q76" s="18">
        <v>1</v>
      </c>
      <c r="R76" s="19">
        <f>P76*Q76</f>
        <v>0</v>
      </c>
      <c r="S76" s="15">
        <v>0</v>
      </c>
      <c r="T76" s="15">
        <v>0</v>
      </c>
      <c r="U76" s="15">
        <v>0</v>
      </c>
      <c r="V76" s="19">
        <f>(((S76+T76)*Q76))+U76</f>
        <v>0</v>
      </c>
      <c r="W76" s="15">
        <v>0</v>
      </c>
      <c r="X76" s="15">
        <v>1</v>
      </c>
      <c r="Y76" s="15">
        <v>0</v>
      </c>
      <c r="Z76" s="19">
        <v>0.1424661</v>
      </c>
      <c r="AA76" s="18">
        <f>(K76+R76+V76-W76-X76-Y76-Z76)/G76</f>
        <v>0</v>
      </c>
      <c r="AB76" s="15">
        <f>IF((((G76*$AA$6)-K76-R76-V76+W76+X76+Y76+Z76)/Q76)&gt;0,ROUNDUP((((G76*$AA$6)-K76-R76-V76+W76+X76+Y76+Z76)/Q76),0),0)</f>
        <v>0</v>
      </c>
      <c r="AC76" s="15">
        <f>IF(((G76-K76-R76-V76+W76+X76+Y76+Z76)/Q76)&gt;0,ROUNDUP(((G76-K76-R76-V76+W76+X76+Y76+Z76)/Q76),0),0)</f>
        <v>0</v>
      </c>
      <c r="AD76" s="16">
        <f>IF((AND(L76&gt;0.9,AA76&gt;0.9)),"Category 1",IF((AND(L76&gt;0.85,AA76&gt;0.85)),"Category 2","None"))</f>
        <v>0</v>
      </c>
      <c r="AE76" s="15">
        <f>ROUNDUP(IF(OR(L76&lt;=0.85,(AA76&lt;=0.85)),0,IF((L76&lt;AA76),(K76-(G76*0.85)),((AA76*G76)-(G76*0.85)))),0)</f>
        <v>0</v>
      </c>
      <c r="AF76" s="18">
        <f>P76/(K76+P76)</f>
        <v>0</v>
      </c>
      <c r="AG76" s="15">
        <v>0</v>
      </c>
      <c r="AH76" s="15">
        <v>2</v>
      </c>
      <c r="AI76" s="15">
        <v>0</v>
      </c>
      <c r="AJ76" s="15">
        <v>1</v>
      </c>
      <c r="AK76" s="15">
        <v>0</v>
      </c>
      <c r="AL76" s="15">
        <f>SUM(AG76:AK76)</f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f>SUM(AM76:AP76)</f>
        <v>0</v>
      </c>
      <c r="AR76" s="15" t="s">
        <v>62</v>
      </c>
      <c r="AS76" s="15" t="s">
        <v>71</v>
      </c>
      <c r="AT76" s="15" t="s">
        <v>64</v>
      </c>
      <c r="AU76" s="15">
        <v>7</v>
      </c>
      <c r="AV76" s="15">
        <v>0.58</v>
      </c>
      <c r="AW76" s="15">
        <v>0.23</v>
      </c>
      <c r="AX76" s="15">
        <v>0.49</v>
      </c>
      <c r="AY76" s="18">
        <v>1</v>
      </c>
      <c r="AZ76" s="18">
        <v>0.9921</v>
      </c>
      <c r="BA76" s="18">
        <v>0.9567</v>
      </c>
      <c r="BB76" s="15" t="s">
        <v>186</v>
      </c>
      <c r="BC76" s="15" t="s">
        <v>66</v>
      </c>
    </row>
    <row r="77" spans="1:55">
      <c r="A77" s="15" t="s">
        <v>83</v>
      </c>
      <c r="B77" s="15" t="s">
        <v>223</v>
      </c>
      <c r="C77" s="16" t="s">
        <v>78</v>
      </c>
      <c r="D77" s="17">
        <v>9</v>
      </c>
      <c r="E77" s="17" t="s">
        <v>243</v>
      </c>
      <c r="F77" s="15" t="s">
        <v>244</v>
      </c>
      <c r="G77" s="15">
        <v>43</v>
      </c>
      <c r="H77" s="15">
        <v>38</v>
      </c>
      <c r="I77" s="15">
        <v>1</v>
      </c>
      <c r="J77" s="15">
        <v>0</v>
      </c>
      <c r="K77" s="15">
        <f>H77-I77-J77</f>
        <v>0</v>
      </c>
      <c r="L77" s="18">
        <f>K77/G77</f>
        <v>0</v>
      </c>
      <c r="M77" s="16">
        <v>2.35</v>
      </c>
      <c r="N77" s="15">
        <v>4</v>
      </c>
      <c r="O77" s="15">
        <v>0</v>
      </c>
      <c r="P77" s="15">
        <f>N77-O77</f>
        <v>0</v>
      </c>
      <c r="Q77" s="18">
        <v>0.6977</v>
      </c>
      <c r="R77" s="19">
        <f>P77*Q77</f>
        <v>0</v>
      </c>
      <c r="S77" s="15">
        <v>2</v>
      </c>
      <c r="T77" s="15">
        <v>0</v>
      </c>
      <c r="U77" s="15">
        <v>1</v>
      </c>
      <c r="V77" s="19">
        <f>(((S77+T77)*Q77))+U77</f>
        <v>0</v>
      </c>
      <c r="W77" s="15">
        <v>0</v>
      </c>
      <c r="X77" s="15">
        <v>0</v>
      </c>
      <c r="Y77" s="15">
        <v>0</v>
      </c>
      <c r="Z77" s="19">
        <v>3.5981046</v>
      </c>
      <c r="AA77" s="18">
        <f>(K77+R77+V77-W77-X77-Y77-Z77)/G77</f>
        <v>0</v>
      </c>
      <c r="AB77" s="15">
        <f>IF((((G77*$AA$6)-K77-R77-V77+W77+X77+Y77+Z77)/Q77)&gt;0,ROUNDUP((((G77*$AA$6)-K77-R77-V77+W77+X77+Y77+Z77)/Q77),0),0)</f>
        <v>0</v>
      </c>
      <c r="AC77" s="15">
        <f>IF(((G77-K77-R77-V77+W77+X77+Y77+Z77)/Q77)&gt;0,ROUNDUP(((G77-K77-R77-V77+W77+X77+Y77+Z77)/Q77),0),0)</f>
        <v>0</v>
      </c>
      <c r="AD77" s="16">
        <f>IF((AND(L77&gt;0.9,AA77&gt;0.9)),"Category 1",IF((AND(L77&gt;0.85,AA77&gt;0.85)),"Category 2","None"))</f>
        <v>0</v>
      </c>
      <c r="AE77" s="15">
        <f>ROUNDUP(IF(OR(L77&lt;=0.85,(AA77&lt;=0.85)),0,IF((L77&lt;AA77),(K77-(G77*0.85)),((AA77*G77)-(G77*0.85)))),0)</f>
        <v>0</v>
      </c>
      <c r="AF77" s="18">
        <f>P77/(K77+P77)</f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f>SUM(AG77:AK77)</f>
        <v>0</v>
      </c>
      <c r="AM77" s="15">
        <v>3</v>
      </c>
      <c r="AN77" s="15">
        <v>1</v>
      </c>
      <c r="AO77" s="15">
        <v>0</v>
      </c>
      <c r="AP77" s="15">
        <v>0</v>
      </c>
      <c r="AQ77" s="15">
        <f>SUM(AM77:AP77)</f>
        <v>0</v>
      </c>
      <c r="AR77" s="15" t="s">
        <v>62</v>
      </c>
      <c r="AS77" s="15" t="s">
        <v>87</v>
      </c>
      <c r="AT77" s="15" t="s">
        <v>64</v>
      </c>
      <c r="AU77" s="15">
        <v>3</v>
      </c>
      <c r="AV77" s="15">
        <v>2.52</v>
      </c>
      <c r="AW77" s="15">
        <v>2.29</v>
      </c>
      <c r="AX77" s="15">
        <v>1.99</v>
      </c>
      <c r="AY77" s="18">
        <v>0.7128</v>
      </c>
      <c r="AZ77" s="18">
        <v>0.6765</v>
      </c>
      <c r="BA77" s="18">
        <v>0.7554</v>
      </c>
      <c r="BB77" s="15" t="s">
        <v>93</v>
      </c>
      <c r="BC77" s="15" t="s">
        <v>66</v>
      </c>
    </row>
    <row r="78" spans="1:55">
      <c r="A78" s="15" t="s">
        <v>57</v>
      </c>
      <c r="B78" s="15" t="s">
        <v>127</v>
      </c>
      <c r="C78" s="16" t="s">
        <v>59</v>
      </c>
      <c r="D78" s="17">
        <v>12</v>
      </c>
      <c r="E78" s="17" t="s">
        <v>245</v>
      </c>
      <c r="F78" s="15" t="s">
        <v>246</v>
      </c>
      <c r="G78" s="15">
        <v>89</v>
      </c>
      <c r="H78" s="15">
        <v>74</v>
      </c>
      <c r="I78" s="15">
        <v>0</v>
      </c>
      <c r="J78" s="15">
        <v>0</v>
      </c>
      <c r="K78" s="15">
        <f>H78-I78-J78</f>
        <v>0</v>
      </c>
      <c r="L78" s="18">
        <f>K78/G78</f>
        <v>0</v>
      </c>
      <c r="M78" s="16">
        <v>1.21</v>
      </c>
      <c r="N78" s="15">
        <v>8</v>
      </c>
      <c r="O78" s="15">
        <v>0</v>
      </c>
      <c r="P78" s="15">
        <f>N78-O78</f>
        <v>0</v>
      </c>
      <c r="Q78" s="18">
        <v>0.8065</v>
      </c>
      <c r="R78" s="19">
        <f>P78*Q78</f>
        <v>0</v>
      </c>
      <c r="S78" s="15">
        <v>5</v>
      </c>
      <c r="T78" s="15">
        <v>1</v>
      </c>
      <c r="U78" s="15">
        <v>0</v>
      </c>
      <c r="V78" s="19">
        <f>(((S78+T78)*Q78))+U78</f>
        <v>0</v>
      </c>
      <c r="W78" s="15">
        <v>0</v>
      </c>
      <c r="X78" s="15">
        <v>0</v>
      </c>
      <c r="Y78" s="15">
        <v>0</v>
      </c>
      <c r="Z78" s="19">
        <v>5.4548585</v>
      </c>
      <c r="AA78" s="18">
        <f>(K78+R78+V78-W78-X78-Y78-Z78)/G78</f>
        <v>0</v>
      </c>
      <c r="AB78" s="15">
        <f>IF((((G78*$AA$6)-K78-R78-V78+W78+X78+Y78+Z78)/Q78)&gt;0,ROUNDUP((((G78*$AA$6)-K78-R78-V78+W78+X78+Y78+Z78)/Q78),0),0)</f>
        <v>0</v>
      </c>
      <c r="AC78" s="15">
        <f>IF(((G78-K78-R78-V78+W78+X78+Y78+Z78)/Q78)&gt;0,ROUNDUP(((G78-K78-R78-V78+W78+X78+Y78+Z78)/Q78),0),0)</f>
        <v>0</v>
      </c>
      <c r="AD78" s="16">
        <f>IF((AND(L78&gt;0.9,AA78&gt;0.9)),"Category 1",IF((AND(L78&gt;0.85,AA78&gt;0.85)),"Category 2","None"))</f>
        <v>0</v>
      </c>
      <c r="AE78" s="15">
        <f>ROUNDUP(IF(OR(L78&lt;=0.85,(AA78&lt;=0.85)),0,IF((L78&lt;AA78),(K78-(G78*0.85)),((AA78*G78)-(G78*0.85)))),0)</f>
        <v>0</v>
      </c>
      <c r="AF78" s="18">
        <f>P78/(K78+P78)</f>
        <v>0</v>
      </c>
      <c r="AG78" s="15">
        <v>0</v>
      </c>
      <c r="AH78" s="15">
        <v>0</v>
      </c>
      <c r="AI78" s="15">
        <v>1</v>
      </c>
      <c r="AJ78" s="15">
        <v>0</v>
      </c>
      <c r="AK78" s="15">
        <v>0</v>
      </c>
      <c r="AL78" s="15">
        <f>SUM(AG78:AK78)</f>
        <v>0</v>
      </c>
      <c r="AM78" s="15">
        <v>4</v>
      </c>
      <c r="AN78" s="15">
        <v>1</v>
      </c>
      <c r="AO78" s="15">
        <v>1</v>
      </c>
      <c r="AP78" s="15">
        <v>1</v>
      </c>
      <c r="AQ78" s="15">
        <f>SUM(AM78:AP78)</f>
        <v>0</v>
      </c>
      <c r="AR78" s="15" t="s">
        <v>62</v>
      </c>
      <c r="AS78" s="15" t="s">
        <v>63</v>
      </c>
      <c r="AT78" s="15" t="s">
        <v>64</v>
      </c>
      <c r="AU78" s="15">
        <v>2</v>
      </c>
      <c r="AV78" s="15">
        <v>2.64</v>
      </c>
      <c r="AW78" s="15">
        <v>1.19</v>
      </c>
      <c r="AX78" s="15">
        <v>1.78</v>
      </c>
      <c r="AY78" s="18">
        <v>0.5306</v>
      </c>
      <c r="AZ78" s="18">
        <v>0.8022</v>
      </c>
      <c r="BA78" s="18">
        <v>0.6074</v>
      </c>
      <c r="BB78" s="15" t="s">
        <v>72</v>
      </c>
      <c r="BC78" s="15" t="s">
        <v>66</v>
      </c>
    </row>
    <row r="79" spans="1:55">
      <c r="A79" s="15" t="s">
        <v>83</v>
      </c>
      <c r="B79" s="15" t="s">
        <v>84</v>
      </c>
      <c r="C79" s="16" t="s">
        <v>59</v>
      </c>
      <c r="D79" s="17">
        <v>12</v>
      </c>
      <c r="E79" s="17" t="s">
        <v>247</v>
      </c>
      <c r="F79" s="15" t="s">
        <v>248</v>
      </c>
      <c r="G79" s="15">
        <v>93</v>
      </c>
      <c r="H79" s="15">
        <v>71</v>
      </c>
      <c r="I79" s="15">
        <v>0</v>
      </c>
      <c r="J79" s="15">
        <v>4</v>
      </c>
      <c r="K79" s="15">
        <f>H79-I79-J79</f>
        <v>0</v>
      </c>
      <c r="L79" s="18">
        <f>K79/G79</f>
        <v>0</v>
      </c>
      <c r="M79" s="16">
        <v>2.62</v>
      </c>
      <c r="N79" s="15">
        <v>15</v>
      </c>
      <c r="O79" s="15">
        <v>2</v>
      </c>
      <c r="P79" s="15">
        <f>N79-O79</f>
        <v>0</v>
      </c>
      <c r="Q79" s="18">
        <v>0.6371</v>
      </c>
      <c r="R79" s="19">
        <f>P79*Q79</f>
        <v>0</v>
      </c>
      <c r="S79" s="15">
        <v>4</v>
      </c>
      <c r="T79" s="15">
        <v>1</v>
      </c>
      <c r="U79" s="15">
        <v>0</v>
      </c>
      <c r="V79" s="19">
        <f>(((S79+T79)*Q79))+U79</f>
        <v>0</v>
      </c>
      <c r="W79" s="15">
        <v>0</v>
      </c>
      <c r="X79" s="15">
        <v>0</v>
      </c>
      <c r="Y79" s="15">
        <v>0</v>
      </c>
      <c r="Z79" s="19">
        <v>9.6035634</v>
      </c>
      <c r="AA79" s="18">
        <f>(K79+R79+V79-W79-X79-Y79-Z79)/G79</f>
        <v>0</v>
      </c>
      <c r="AB79" s="15">
        <f>IF((((G79*$AA$6)-K79-R79-V79+W79+X79+Y79+Z79)/Q79)&gt;0,ROUNDUP((((G79*$AA$6)-K79-R79-V79+W79+X79+Y79+Z79)/Q79),0),0)</f>
        <v>0</v>
      </c>
      <c r="AC79" s="15">
        <f>IF(((G79-K79-R79-V79+W79+X79+Y79+Z79)/Q79)&gt;0,ROUNDUP(((G79-K79-R79-V79+W79+X79+Y79+Z79)/Q79),0),0)</f>
        <v>0</v>
      </c>
      <c r="AD79" s="16">
        <f>IF((AND(L79&gt;0.9,AA79&gt;0.9)),"Category 1",IF((AND(L79&gt;0.85,AA79&gt;0.85)),"Category 2","None"))</f>
        <v>0</v>
      </c>
      <c r="AE79" s="15">
        <f>ROUNDUP(IF(OR(L79&lt;=0.85,(AA79&lt;=0.85)),0,IF((L79&lt;AA79),(K79-(G79*0.85)),((AA79*G79)-(G79*0.85)))),0)</f>
        <v>0</v>
      </c>
      <c r="AF79" s="18">
        <f>P79/(K79+P79)</f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f>SUM(AG79:AK79)</f>
        <v>0</v>
      </c>
      <c r="AM79" s="15">
        <v>6</v>
      </c>
      <c r="AN79" s="15">
        <v>2</v>
      </c>
      <c r="AO79" s="15">
        <v>3</v>
      </c>
      <c r="AP79" s="15">
        <v>4</v>
      </c>
      <c r="AQ79" s="15">
        <f>SUM(AM79:AP79)</f>
        <v>0</v>
      </c>
      <c r="AR79" s="15" t="s">
        <v>62</v>
      </c>
      <c r="AS79" s="15" t="s">
        <v>87</v>
      </c>
      <c r="AT79" s="15" t="s">
        <v>64</v>
      </c>
      <c r="AU79" s="15">
        <v>2</v>
      </c>
      <c r="AV79" s="15">
        <v>3.6</v>
      </c>
      <c r="AW79" s="15">
        <v>2.45</v>
      </c>
      <c r="AX79" s="15">
        <v>1.78</v>
      </c>
      <c r="AY79" s="18">
        <v>0.8</v>
      </c>
      <c r="AZ79" s="18">
        <v>0.6147</v>
      </c>
      <c r="BA79" s="18">
        <v>0.6074</v>
      </c>
      <c r="BB79" s="15" t="s">
        <v>72</v>
      </c>
      <c r="BC79" s="15" t="s">
        <v>66</v>
      </c>
    </row>
    <row r="80" spans="1:55">
      <c r="A80" s="15" t="s">
        <v>83</v>
      </c>
      <c r="B80" s="15" t="s">
        <v>110</v>
      </c>
      <c r="C80" s="16" t="s">
        <v>59</v>
      </c>
      <c r="D80" s="17">
        <v>10</v>
      </c>
      <c r="E80" s="17" t="s">
        <v>249</v>
      </c>
      <c r="F80" s="15" t="s">
        <v>250</v>
      </c>
      <c r="G80" s="15">
        <v>58</v>
      </c>
      <c r="H80" s="15">
        <v>49</v>
      </c>
      <c r="I80" s="15">
        <v>0</v>
      </c>
      <c r="J80" s="15">
        <v>0</v>
      </c>
      <c r="K80" s="15">
        <f>H80-I80-J80</f>
        <v>0</v>
      </c>
      <c r="L80" s="18">
        <f>K80/G80</f>
        <v>0</v>
      </c>
      <c r="M80" s="16">
        <v>2.56</v>
      </c>
      <c r="N80" s="15">
        <v>10</v>
      </c>
      <c r="O80" s="15">
        <v>0</v>
      </c>
      <c r="P80" s="15">
        <f>N80-O80</f>
        <v>0</v>
      </c>
      <c r="Q80" s="18">
        <v>0.6769</v>
      </c>
      <c r="R80" s="19">
        <f>P80*Q80</f>
        <v>0</v>
      </c>
      <c r="S80" s="15">
        <v>3</v>
      </c>
      <c r="T80" s="15">
        <v>0</v>
      </c>
      <c r="U80" s="15">
        <v>0</v>
      </c>
      <c r="V80" s="19">
        <f>(((S80+T80)*Q80))+U80</f>
        <v>0</v>
      </c>
      <c r="W80" s="15">
        <v>0</v>
      </c>
      <c r="X80" s="15">
        <v>1</v>
      </c>
      <c r="Y80" s="15">
        <v>0</v>
      </c>
      <c r="Z80" s="19">
        <v>8.6610443</v>
      </c>
      <c r="AA80" s="18">
        <f>(K80+R80+V80-W80-X80-Y80-Z80)/G80</f>
        <v>0</v>
      </c>
      <c r="AB80" s="15">
        <f>IF((((G80*$AA$6)-K80-R80-V80+W80+X80+Y80+Z80)/Q80)&gt;0,ROUNDUP((((G80*$AA$6)-K80-R80-V80+W80+X80+Y80+Z80)/Q80),0),0)</f>
        <v>0</v>
      </c>
      <c r="AC80" s="15">
        <f>IF(((G80-K80-R80-V80+W80+X80+Y80+Z80)/Q80)&gt;0,ROUNDUP(((G80-K80-R80-V80+W80+X80+Y80+Z80)/Q80),0),0)</f>
        <v>0</v>
      </c>
      <c r="AD80" s="16">
        <f>IF((AND(L80&gt;0.9,AA80&gt;0.9)),"Category 1",IF((AND(L80&gt;0.85,AA80&gt;0.85)),"Category 2","None"))</f>
        <v>0</v>
      </c>
      <c r="AE80" s="15">
        <f>ROUNDUP(IF(OR(L80&lt;=0.85,(AA80&lt;=0.85)),0,IF((L80&lt;AA80),(K80-(G80*0.85)),((AA80*G80)-(G80*0.85)))),0)</f>
        <v>0</v>
      </c>
      <c r="AF80" s="18">
        <f>P80/(K80+P80)</f>
        <v>0</v>
      </c>
      <c r="AG80" s="15">
        <v>0</v>
      </c>
      <c r="AH80" s="15">
        <v>1</v>
      </c>
      <c r="AI80" s="15">
        <v>0</v>
      </c>
      <c r="AJ80" s="15">
        <v>0</v>
      </c>
      <c r="AK80" s="15">
        <v>0</v>
      </c>
      <c r="AL80" s="15">
        <f>SUM(AG80:AK80)</f>
        <v>0</v>
      </c>
      <c r="AM80" s="15">
        <v>1</v>
      </c>
      <c r="AN80" s="15">
        <v>5</v>
      </c>
      <c r="AO80" s="15">
        <v>0</v>
      </c>
      <c r="AP80" s="15">
        <v>3</v>
      </c>
      <c r="AQ80" s="15">
        <f>SUM(AM80:AP80)</f>
        <v>0</v>
      </c>
      <c r="AR80" s="15" t="s">
        <v>62</v>
      </c>
      <c r="AS80" s="15" t="s">
        <v>113</v>
      </c>
      <c r="AT80" s="15" t="s">
        <v>64</v>
      </c>
      <c r="AU80" s="15">
        <v>2</v>
      </c>
      <c r="AV80" s="15">
        <v>1.82</v>
      </c>
      <c r="AW80" s="15">
        <v>2.58</v>
      </c>
      <c r="AX80" s="15">
        <v>1.72</v>
      </c>
      <c r="AY80" s="18">
        <v>0.7815</v>
      </c>
      <c r="AZ80" s="18">
        <v>0.6935</v>
      </c>
      <c r="BA80" s="18">
        <v>0.813</v>
      </c>
      <c r="BB80" s="15" t="s">
        <v>65</v>
      </c>
      <c r="BC80" s="15" t="s">
        <v>66</v>
      </c>
    </row>
    <row r="81" spans="1:55">
      <c r="A81" s="15" t="s">
        <v>67</v>
      </c>
      <c r="B81" s="15" t="s">
        <v>200</v>
      </c>
      <c r="C81" s="16" t="s">
        <v>78</v>
      </c>
      <c r="D81" s="17">
        <v>10</v>
      </c>
      <c r="E81" s="17" t="s">
        <v>251</v>
      </c>
      <c r="F81" s="15" t="s">
        <v>252</v>
      </c>
      <c r="G81" s="15">
        <v>58</v>
      </c>
      <c r="H81" s="15">
        <v>47</v>
      </c>
      <c r="I81" s="15">
        <v>2</v>
      </c>
      <c r="J81" s="15">
        <v>0</v>
      </c>
      <c r="K81" s="15">
        <f>H81-I81-J81</f>
        <v>0</v>
      </c>
      <c r="L81" s="18">
        <f>K81/G81</f>
        <v>0</v>
      </c>
      <c r="M81" s="16">
        <v>2.38</v>
      </c>
      <c r="N81" s="15">
        <v>11</v>
      </c>
      <c r="O81" s="15">
        <v>0</v>
      </c>
      <c r="P81" s="15">
        <f>N81-O81</f>
        <v>0</v>
      </c>
      <c r="Q81" s="18">
        <v>0.7333</v>
      </c>
      <c r="R81" s="19">
        <f>P81*Q81</f>
        <v>0</v>
      </c>
      <c r="S81" s="15">
        <v>1</v>
      </c>
      <c r="T81" s="15">
        <v>2</v>
      </c>
      <c r="U81" s="15">
        <v>1</v>
      </c>
      <c r="V81" s="19">
        <f>(((S81+T81)*Q81))+U81</f>
        <v>0</v>
      </c>
      <c r="W81" s="15">
        <v>0</v>
      </c>
      <c r="X81" s="15">
        <v>0</v>
      </c>
      <c r="Y81" s="15">
        <v>0</v>
      </c>
      <c r="Z81" s="19">
        <v>5.5890366</v>
      </c>
      <c r="AA81" s="18">
        <f>(K81+R81+V81-W81-X81-Y81-Z81)/G81</f>
        <v>0</v>
      </c>
      <c r="AB81" s="15">
        <f>IF((((G81*$AA$6)-K81-R81-V81+W81+X81+Y81+Z81)/Q81)&gt;0,ROUNDUP((((G81*$AA$6)-K81-R81-V81+W81+X81+Y81+Z81)/Q81),0),0)</f>
        <v>0</v>
      </c>
      <c r="AC81" s="15">
        <f>IF(((G81-K81-R81-V81+W81+X81+Y81+Z81)/Q81)&gt;0,ROUNDUP(((G81-K81-R81-V81+W81+X81+Y81+Z81)/Q81),0),0)</f>
        <v>0</v>
      </c>
      <c r="AD81" s="16">
        <f>IF((AND(L81&gt;0.9,AA81&gt;0.9)),"Category 1",IF((AND(L81&gt;0.85,AA81&gt;0.85)),"Category 2","None"))</f>
        <v>0</v>
      </c>
      <c r="AE81" s="15">
        <f>ROUNDUP(IF(OR(L81&lt;=0.85,(AA81&lt;=0.85)),0,IF((L81&lt;AA81),(K81-(G81*0.85)),((AA81*G81)-(G81*0.85)))),0)</f>
        <v>0</v>
      </c>
      <c r="AF81" s="18">
        <f>P81/(K81+P81)</f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f>SUM(AG81:AK81)</f>
        <v>0</v>
      </c>
      <c r="AM81" s="15">
        <v>2</v>
      </c>
      <c r="AN81" s="15">
        <v>6</v>
      </c>
      <c r="AO81" s="15">
        <v>3</v>
      </c>
      <c r="AP81" s="15">
        <v>0</v>
      </c>
      <c r="AQ81" s="15">
        <f>SUM(AM81:AP81)</f>
        <v>0</v>
      </c>
      <c r="AR81" s="15" t="s">
        <v>62</v>
      </c>
      <c r="AS81" s="15" t="s">
        <v>71</v>
      </c>
      <c r="AT81" s="15" t="s">
        <v>64</v>
      </c>
      <c r="AU81" s="15">
        <v>3</v>
      </c>
      <c r="AV81" s="15">
        <v>3.38</v>
      </c>
      <c r="AW81" s="15">
        <v>2.08</v>
      </c>
      <c r="AX81" s="15">
        <v>1.99</v>
      </c>
      <c r="AY81" s="18">
        <v>0.7222</v>
      </c>
      <c r="AZ81" s="18">
        <v>0.7368</v>
      </c>
      <c r="BA81" s="18">
        <v>0.7554</v>
      </c>
      <c r="BB81" s="15" t="s">
        <v>93</v>
      </c>
      <c r="BC81" s="15" t="s">
        <v>66</v>
      </c>
    </row>
    <row r="82" spans="1:55">
      <c r="A82" s="15" t="s">
        <v>83</v>
      </c>
      <c r="B82" s="15" t="s">
        <v>84</v>
      </c>
      <c r="C82" s="16" t="s">
        <v>94</v>
      </c>
      <c r="D82" s="17">
        <v>8</v>
      </c>
      <c r="E82" s="17" t="s">
        <v>253</v>
      </c>
      <c r="F82" s="15" t="s">
        <v>254</v>
      </c>
      <c r="G82" s="15">
        <v>24</v>
      </c>
      <c r="H82" s="15">
        <v>20</v>
      </c>
      <c r="I82" s="15">
        <v>1</v>
      </c>
      <c r="J82" s="15">
        <v>0</v>
      </c>
      <c r="K82" s="15">
        <f>H82-I82-J82</f>
        <v>0</v>
      </c>
      <c r="L82" s="18">
        <f>K82/G82</f>
        <v>0</v>
      </c>
      <c r="M82" s="16">
        <v>0.87</v>
      </c>
      <c r="N82" s="15">
        <v>3</v>
      </c>
      <c r="O82" s="15">
        <v>0</v>
      </c>
      <c r="P82" s="15">
        <f>N82-O82</f>
        <v>0</v>
      </c>
      <c r="Q82" s="18">
        <v>0.9189</v>
      </c>
      <c r="R82" s="19">
        <f>P82*Q82</f>
        <v>0</v>
      </c>
      <c r="S82" s="15">
        <v>3</v>
      </c>
      <c r="T82" s="15">
        <v>2</v>
      </c>
      <c r="U82" s="15">
        <v>1</v>
      </c>
      <c r="V82" s="19">
        <f>(((S82+T82)*Q82))+U82</f>
        <v>0</v>
      </c>
      <c r="W82" s="15">
        <v>0</v>
      </c>
      <c r="X82" s="15">
        <v>2</v>
      </c>
      <c r="Y82" s="15">
        <v>0</v>
      </c>
      <c r="Z82" s="19">
        <v>1.0274433</v>
      </c>
      <c r="AA82" s="18">
        <f>(K82+R82+V82-W82-X82-Y82-Z82)/G82</f>
        <v>0</v>
      </c>
      <c r="AB82" s="15">
        <f>IF((((G82*$AA$6)-K82-R82-V82+W82+X82+Y82+Z82)/Q82)&gt;0,ROUNDUP((((G82*$AA$6)-K82-R82-V82+W82+X82+Y82+Z82)/Q82),0),0)</f>
        <v>0</v>
      </c>
      <c r="AC82" s="15">
        <f>IF(((G82-K82-R82-V82+W82+X82+Y82+Z82)/Q82)&gt;0,ROUNDUP(((G82-K82-R82-V82+W82+X82+Y82+Z82)/Q82),0),0)</f>
        <v>0</v>
      </c>
      <c r="AD82" s="16">
        <f>IF((AND(L82&gt;0.9,AA82&gt;0.9)),"Category 1",IF((AND(L82&gt;0.85,AA82&gt;0.85)),"Category 2","None"))</f>
        <v>0</v>
      </c>
      <c r="AE82" s="15">
        <f>ROUNDUP(IF(OR(L82&lt;=0.85,(AA82&lt;=0.85)),0,IF((L82&lt;AA82),(K82-(G82*0.85)),((AA82*G82)-(G82*0.85)))),0)</f>
        <v>0</v>
      </c>
      <c r="AF82" s="18">
        <f>P82/(K82+P82)</f>
        <v>0</v>
      </c>
      <c r="AG82" s="15">
        <v>0</v>
      </c>
      <c r="AH82" s="15">
        <v>1</v>
      </c>
      <c r="AI82" s="15">
        <v>0</v>
      </c>
      <c r="AJ82" s="15">
        <v>0</v>
      </c>
      <c r="AK82" s="15">
        <v>0</v>
      </c>
      <c r="AL82" s="15">
        <f>SUM(AG82:AK82)</f>
        <v>0</v>
      </c>
      <c r="AM82" s="15">
        <v>2</v>
      </c>
      <c r="AN82" s="15">
        <v>0</v>
      </c>
      <c r="AO82" s="15">
        <v>0</v>
      </c>
      <c r="AP82" s="15">
        <v>0</v>
      </c>
      <c r="AQ82" s="15">
        <f>SUM(AM82:AP82)</f>
        <v>0</v>
      </c>
      <c r="AR82" s="15" t="s">
        <v>62</v>
      </c>
      <c r="AS82" s="15" t="s">
        <v>87</v>
      </c>
      <c r="AT82" s="15" t="s">
        <v>64</v>
      </c>
      <c r="AU82" s="15">
        <v>7</v>
      </c>
      <c r="AV82" s="15">
        <v>1</v>
      </c>
      <c r="AW82" s="15">
        <v>0.76</v>
      </c>
      <c r="AX82" s="15">
        <v>0.83</v>
      </c>
      <c r="AY82" s="18">
        <v>0.8342</v>
      </c>
      <c r="AZ82" s="18">
        <v>0.9333</v>
      </c>
      <c r="BA82" s="18">
        <v>0.8502</v>
      </c>
      <c r="BB82" s="15" t="s">
        <v>126</v>
      </c>
      <c r="BC82" s="15" t="s">
        <v>66</v>
      </c>
    </row>
    <row r="83" spans="1:55">
      <c r="A83" s="15" t="s">
        <v>83</v>
      </c>
      <c r="B83" s="15" t="s">
        <v>223</v>
      </c>
      <c r="C83" s="16" t="s">
        <v>94</v>
      </c>
      <c r="D83" s="17">
        <v>4</v>
      </c>
      <c r="E83" s="17" t="s">
        <v>255</v>
      </c>
      <c r="F83" s="15" t="s">
        <v>256</v>
      </c>
      <c r="G83" s="15">
        <v>15</v>
      </c>
      <c r="H83" s="15">
        <v>12</v>
      </c>
      <c r="I83" s="15">
        <v>0</v>
      </c>
      <c r="J83" s="15">
        <v>0</v>
      </c>
      <c r="K83" s="15">
        <f>H83-I83-J83</f>
        <v>0</v>
      </c>
      <c r="L83" s="18">
        <f>K83/G83</f>
        <v>0</v>
      </c>
      <c r="M83" s="16">
        <v>0.37</v>
      </c>
      <c r="N83" s="15">
        <v>6</v>
      </c>
      <c r="O83" s="15">
        <v>0</v>
      </c>
      <c r="P83" s="15">
        <f>N83-O83</f>
        <v>0</v>
      </c>
      <c r="Q83" s="18">
        <v>0.8649</v>
      </c>
      <c r="R83" s="19">
        <f>P83*Q83</f>
        <v>0</v>
      </c>
      <c r="S83" s="15">
        <v>0</v>
      </c>
      <c r="T83" s="15">
        <v>0</v>
      </c>
      <c r="U83" s="15">
        <v>0</v>
      </c>
      <c r="V83" s="19">
        <f>(((S83+T83)*Q83))+U83</f>
        <v>0</v>
      </c>
      <c r="W83" s="15">
        <v>1</v>
      </c>
      <c r="X83" s="15">
        <v>0</v>
      </c>
      <c r="Y83" s="15">
        <v>0</v>
      </c>
      <c r="Z83" s="19">
        <v>0.369287</v>
      </c>
      <c r="AA83" s="18">
        <f>(K83+R83+V83-W83-X83-Y83-Z83)/G83</f>
        <v>0</v>
      </c>
      <c r="AB83" s="15">
        <f>IF((((G83*$AA$6)-K83-R83-V83+W83+X83+Y83+Z83)/Q83)&gt;0,ROUNDUP((((G83*$AA$6)-K83-R83-V83+W83+X83+Y83+Z83)/Q83),0),0)</f>
        <v>0</v>
      </c>
      <c r="AC83" s="15">
        <f>IF(((G83-K83-R83-V83+W83+X83+Y83+Z83)/Q83)&gt;0,ROUNDUP(((G83-K83-R83-V83+W83+X83+Y83+Z83)/Q83),0),0)</f>
        <v>0</v>
      </c>
      <c r="AD83" s="16">
        <f>IF((AND(L83&gt;0.9,AA83&gt;0.9)),"Category 1",IF((AND(L83&gt;0.85,AA83&gt;0.85)),"Category 2","None"))</f>
        <v>0</v>
      </c>
      <c r="AE83" s="15">
        <f>ROUNDUP(IF(OR(L83&lt;=0.85,(AA83&lt;=0.85)),0,IF((L83&lt;AA83),(K83-(G83*0.85)),((AA83*G83)-(G83*0.85)))),0)</f>
        <v>0</v>
      </c>
      <c r="AF83" s="18">
        <f>P83/(K83+P83)</f>
        <v>0</v>
      </c>
      <c r="AG83" s="15">
        <v>0</v>
      </c>
      <c r="AH83" s="15">
        <v>2</v>
      </c>
      <c r="AI83" s="15">
        <v>0</v>
      </c>
      <c r="AJ83" s="15">
        <v>0</v>
      </c>
      <c r="AK83" s="15">
        <v>3</v>
      </c>
      <c r="AL83" s="15">
        <f>SUM(AG83:AK83)</f>
        <v>0</v>
      </c>
      <c r="AM83" s="15">
        <v>1</v>
      </c>
      <c r="AN83" s="15">
        <v>0</v>
      </c>
      <c r="AO83" s="15">
        <v>0</v>
      </c>
      <c r="AP83" s="15">
        <v>0</v>
      </c>
      <c r="AQ83" s="15">
        <f>SUM(AM83:AP83)</f>
        <v>0</v>
      </c>
      <c r="AR83" s="15" t="s">
        <v>62</v>
      </c>
      <c r="AS83" s="15" t="s">
        <v>87</v>
      </c>
      <c r="AT83" s="15" t="s">
        <v>64</v>
      </c>
      <c r="AU83" s="15">
        <v>7</v>
      </c>
      <c r="AV83" s="15">
        <v>0.41</v>
      </c>
      <c r="AW83" s="15">
        <v>0.29</v>
      </c>
      <c r="AX83" s="15">
        <v>0.49</v>
      </c>
      <c r="AY83" s="18">
        <v>0.8148</v>
      </c>
      <c r="AZ83" s="18">
        <v>1</v>
      </c>
      <c r="BA83" s="18">
        <v>0.9567</v>
      </c>
      <c r="BB83" s="15" t="s">
        <v>186</v>
      </c>
      <c r="BC83" s="15" t="s">
        <v>66</v>
      </c>
    </row>
    <row r="84" spans="1:55">
      <c r="A84" s="15" t="s">
        <v>67</v>
      </c>
      <c r="B84" s="15" t="s">
        <v>100</v>
      </c>
      <c r="C84" s="16" t="s">
        <v>94</v>
      </c>
      <c r="D84" s="17">
        <v>9</v>
      </c>
      <c r="E84" s="17" t="s">
        <v>257</v>
      </c>
      <c r="F84" s="15" t="s">
        <v>258</v>
      </c>
      <c r="G84" s="15">
        <v>28</v>
      </c>
      <c r="H84" s="15">
        <v>25</v>
      </c>
      <c r="I84" s="15">
        <v>0</v>
      </c>
      <c r="J84" s="15">
        <v>2</v>
      </c>
      <c r="K84" s="15">
        <f>H84-I84-J84</f>
        <v>0</v>
      </c>
      <c r="L84" s="18">
        <f>K84/G84</f>
        <v>0</v>
      </c>
      <c r="M84" s="16">
        <v>1.31</v>
      </c>
      <c r="N84" s="15">
        <v>3</v>
      </c>
      <c r="O84" s="15">
        <v>0</v>
      </c>
      <c r="P84" s="15">
        <f>N84-O84</f>
        <v>0</v>
      </c>
      <c r="Q84" s="18">
        <v>0.88</v>
      </c>
      <c r="R84" s="19">
        <f>P84*Q84</f>
        <v>0</v>
      </c>
      <c r="S84" s="15">
        <v>2</v>
      </c>
      <c r="T84" s="15">
        <v>0</v>
      </c>
      <c r="U84" s="15">
        <v>0</v>
      </c>
      <c r="V84" s="19">
        <f>(((S84+T84)*Q84))+U84</f>
        <v>0</v>
      </c>
      <c r="W84" s="15">
        <v>1</v>
      </c>
      <c r="X84" s="15">
        <v>0</v>
      </c>
      <c r="Y84" s="15">
        <v>0</v>
      </c>
      <c r="Z84" s="19">
        <v>1.6158472</v>
      </c>
      <c r="AA84" s="18">
        <f>(K84+R84+V84-W84-X84-Y84-Z84)/G84</f>
        <v>0</v>
      </c>
      <c r="AB84" s="15">
        <f>IF((((G84*$AA$6)-K84-R84-V84+W84+X84+Y84+Z84)/Q84)&gt;0,ROUNDUP((((G84*$AA$6)-K84-R84-V84+W84+X84+Y84+Z84)/Q84),0),0)</f>
        <v>0</v>
      </c>
      <c r="AC84" s="15">
        <f>IF(((G84-K84-R84-V84+W84+X84+Y84+Z84)/Q84)&gt;0,ROUNDUP(((G84-K84-R84-V84+W84+X84+Y84+Z84)/Q84),0),0)</f>
        <v>0</v>
      </c>
      <c r="AD84" s="16">
        <f>IF((AND(L84&gt;0.9,AA84&gt;0.9)),"Category 1",IF((AND(L84&gt;0.85,AA84&gt;0.85)),"Category 2","None"))</f>
        <v>0</v>
      </c>
      <c r="AE84" s="15">
        <f>ROUNDUP(IF(OR(L84&lt;=0.85,(AA84&lt;=0.85)),0,IF((L84&lt;AA84),(K84-(G84*0.85)),((AA84*G84)-(G84*0.85)))),0)</f>
        <v>0</v>
      </c>
      <c r="AF84" s="18">
        <f>P84/(K84+P84)</f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f>SUM(AG84:AK84)</f>
        <v>0</v>
      </c>
      <c r="AM84" s="15">
        <v>0</v>
      </c>
      <c r="AN84" s="15">
        <v>1</v>
      </c>
      <c r="AO84" s="15">
        <v>0</v>
      </c>
      <c r="AP84" s="15">
        <v>2</v>
      </c>
      <c r="AQ84" s="15">
        <f>SUM(AM84:AP84)</f>
        <v>0</v>
      </c>
      <c r="AR84" s="15" t="s">
        <v>62</v>
      </c>
      <c r="AS84" s="15" t="s">
        <v>81</v>
      </c>
      <c r="AT84" s="15" t="s">
        <v>142</v>
      </c>
      <c r="AU84" s="15">
        <v>7</v>
      </c>
      <c r="AV84" s="15">
        <v>1.52</v>
      </c>
      <c r="AW84" s="15">
        <v>1.23</v>
      </c>
      <c r="AX84" s="15">
        <v>1.19</v>
      </c>
      <c r="AY84" s="18">
        <v>0.8333</v>
      </c>
      <c r="AZ84" s="18">
        <v>0.8837</v>
      </c>
      <c r="BA84" s="18">
        <v>0.8551</v>
      </c>
      <c r="BB84" s="15" t="s">
        <v>259</v>
      </c>
      <c r="BC84" s="15" t="s">
        <v>66</v>
      </c>
    </row>
    <row r="85" spans="1:55">
      <c r="A85" s="15" t="s">
        <v>57</v>
      </c>
      <c r="B85" s="15" t="s">
        <v>127</v>
      </c>
      <c r="C85" s="16" t="s">
        <v>94</v>
      </c>
      <c r="D85" s="17">
        <v>12</v>
      </c>
      <c r="E85" s="17" t="s">
        <v>260</v>
      </c>
      <c r="F85" s="15" t="s">
        <v>261</v>
      </c>
      <c r="G85" s="15">
        <v>39</v>
      </c>
      <c r="H85" s="15">
        <v>35</v>
      </c>
      <c r="I85" s="15">
        <v>0</v>
      </c>
      <c r="J85" s="15">
        <v>0</v>
      </c>
      <c r="K85" s="15">
        <f>H85-I85-J85</f>
        <v>0</v>
      </c>
      <c r="L85" s="18">
        <f>K85/G85</f>
        <v>0</v>
      </c>
      <c r="M85" s="16">
        <v>1</v>
      </c>
      <c r="N85" s="15">
        <v>4</v>
      </c>
      <c r="O85" s="15">
        <v>0</v>
      </c>
      <c r="P85" s="15">
        <f>N85-O85</f>
        <v>0</v>
      </c>
      <c r="Q85" s="18">
        <v>0.8776</v>
      </c>
      <c r="R85" s="19">
        <f>P85*Q85</f>
        <v>0</v>
      </c>
      <c r="S85" s="15">
        <v>0</v>
      </c>
      <c r="T85" s="15">
        <v>0</v>
      </c>
      <c r="U85" s="15">
        <v>0</v>
      </c>
      <c r="V85" s="19">
        <f>(((S85+T85)*Q85))+U85</f>
        <v>0</v>
      </c>
      <c r="W85" s="15">
        <v>1</v>
      </c>
      <c r="X85" s="15">
        <v>1</v>
      </c>
      <c r="Y85" s="15">
        <v>0</v>
      </c>
      <c r="Z85" s="19">
        <v>1.6094533</v>
      </c>
      <c r="AA85" s="18">
        <f>(K85+R85+V85-W85-X85-Y85-Z85)/G85</f>
        <v>0</v>
      </c>
      <c r="AB85" s="15">
        <f>IF((((G85*$AA$6)-K85-R85-V85+W85+X85+Y85+Z85)/Q85)&gt;0,ROUNDUP((((G85*$AA$6)-K85-R85-V85+W85+X85+Y85+Z85)/Q85),0),0)</f>
        <v>0</v>
      </c>
      <c r="AC85" s="15">
        <f>IF(((G85-K85-R85-V85+W85+X85+Y85+Z85)/Q85)&gt;0,ROUNDUP(((G85-K85-R85-V85+W85+X85+Y85+Z85)/Q85),0),0)</f>
        <v>0</v>
      </c>
      <c r="AD85" s="16">
        <f>IF((AND(L85&gt;0.9,AA85&gt;0.9)),"Category 1",IF((AND(L85&gt;0.85,AA85&gt;0.85)),"Category 2","None"))</f>
        <v>0</v>
      </c>
      <c r="AE85" s="15">
        <f>ROUNDUP(IF(OR(L85&lt;=0.85,(AA85&lt;=0.85)),0,IF((L85&lt;AA85),(K85-(G85*0.85)),((AA85*G85)-(G85*0.85)))),0)</f>
        <v>0</v>
      </c>
      <c r="AF85" s="18">
        <f>P85/(K85+P85)</f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f>SUM(AG85:AK85)</f>
        <v>0</v>
      </c>
      <c r="AM85" s="15">
        <v>1</v>
      </c>
      <c r="AN85" s="15">
        <v>2</v>
      </c>
      <c r="AO85" s="15">
        <v>1</v>
      </c>
      <c r="AP85" s="15">
        <v>0</v>
      </c>
      <c r="AQ85" s="15">
        <f>SUM(AM85:AP85)</f>
        <v>0</v>
      </c>
      <c r="AR85" s="15" t="s">
        <v>62</v>
      </c>
      <c r="AS85" s="15" t="s">
        <v>63</v>
      </c>
      <c r="AT85" s="15" t="s">
        <v>142</v>
      </c>
      <c r="AU85" s="15">
        <v>7</v>
      </c>
      <c r="AV85" s="15">
        <v>1.87</v>
      </c>
      <c r="AW85" s="15">
        <v>0.99</v>
      </c>
      <c r="AX85" s="15">
        <v>1.34</v>
      </c>
      <c r="AY85" s="18">
        <v>0.75</v>
      </c>
      <c r="AZ85" s="18">
        <v>0.8936</v>
      </c>
      <c r="BA85" s="18">
        <v>0.7044</v>
      </c>
      <c r="BB85" s="15" t="s">
        <v>143</v>
      </c>
      <c r="BC85" s="15" t="s">
        <v>66</v>
      </c>
    </row>
    <row r="86" spans="1:55">
      <c r="A86" s="15" t="s">
        <v>83</v>
      </c>
      <c r="B86" s="15" t="s">
        <v>84</v>
      </c>
      <c r="C86" s="16" t="s">
        <v>94</v>
      </c>
      <c r="D86" s="17">
        <v>12</v>
      </c>
      <c r="E86" s="17" t="s">
        <v>262</v>
      </c>
      <c r="F86" s="15" t="s">
        <v>263</v>
      </c>
      <c r="G86" s="15">
        <v>57</v>
      </c>
      <c r="H86" s="15">
        <v>44</v>
      </c>
      <c r="I86" s="15">
        <v>0</v>
      </c>
      <c r="J86" s="15">
        <v>1</v>
      </c>
      <c r="K86" s="15">
        <f>H86-I86-J86</f>
        <v>0</v>
      </c>
      <c r="L86" s="18">
        <f>K86/G86</f>
        <v>0</v>
      </c>
      <c r="M86" s="16">
        <v>1.26</v>
      </c>
      <c r="N86" s="15">
        <v>10</v>
      </c>
      <c r="O86" s="15">
        <v>0</v>
      </c>
      <c r="P86" s="15">
        <f>N86-O86</f>
        <v>0</v>
      </c>
      <c r="Q86" s="18">
        <v>0.7</v>
      </c>
      <c r="R86" s="19">
        <f>P86*Q86</f>
        <v>0</v>
      </c>
      <c r="S86" s="15">
        <v>3</v>
      </c>
      <c r="T86" s="15">
        <v>1</v>
      </c>
      <c r="U86" s="15">
        <v>0</v>
      </c>
      <c r="V86" s="19">
        <f>(((S86+T86)*Q86))+U86</f>
        <v>0</v>
      </c>
      <c r="W86" s="15">
        <v>0</v>
      </c>
      <c r="X86" s="15">
        <v>0</v>
      </c>
      <c r="Y86" s="15">
        <v>0</v>
      </c>
      <c r="Z86" s="19">
        <v>3.8684543</v>
      </c>
      <c r="AA86" s="18">
        <f>(K86+R86+V86-W86-X86-Y86-Z86)/G86</f>
        <v>0</v>
      </c>
      <c r="AB86" s="15">
        <f>IF((((G86*$AA$6)-K86-R86-V86+W86+X86+Y86+Z86)/Q86)&gt;0,ROUNDUP((((G86*$AA$6)-K86-R86-V86+W86+X86+Y86+Z86)/Q86),0),0)</f>
        <v>0</v>
      </c>
      <c r="AC86" s="15">
        <f>IF(((G86-K86-R86-V86+W86+X86+Y86+Z86)/Q86)&gt;0,ROUNDUP(((G86-K86-R86-V86+W86+X86+Y86+Z86)/Q86),0),0)</f>
        <v>0</v>
      </c>
      <c r="AD86" s="16">
        <f>IF((AND(L86&gt;0.9,AA86&gt;0.9)),"Category 1",IF((AND(L86&gt;0.85,AA86&gt;0.85)),"Category 2","None"))</f>
        <v>0</v>
      </c>
      <c r="AE86" s="15">
        <f>ROUNDUP(IF(OR(L86&lt;=0.85,(AA86&lt;=0.85)),0,IF((L86&lt;AA86),(K86-(G86*0.85)),((AA86*G86)-(G86*0.85)))),0)</f>
        <v>0</v>
      </c>
      <c r="AF86" s="18">
        <f>P86/(K86+P86)</f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SUM(AG86:AK86)</f>
        <v>0</v>
      </c>
      <c r="AM86" s="15">
        <v>3</v>
      </c>
      <c r="AN86" s="15">
        <v>6</v>
      </c>
      <c r="AO86" s="15">
        <v>1</v>
      </c>
      <c r="AP86" s="15">
        <v>0</v>
      </c>
      <c r="AQ86" s="15">
        <f>SUM(AM86:AP86)</f>
        <v>0</v>
      </c>
      <c r="AR86" s="15" t="s">
        <v>62</v>
      </c>
      <c r="AS86" s="15" t="s">
        <v>87</v>
      </c>
      <c r="AT86" s="15" t="s">
        <v>142</v>
      </c>
      <c r="AU86" s="15">
        <v>7</v>
      </c>
      <c r="AV86" s="15">
        <v>1.87</v>
      </c>
      <c r="AW86" s="15">
        <v>1.26</v>
      </c>
      <c r="AX86" s="15">
        <v>1.34</v>
      </c>
      <c r="AY86" s="18">
        <v>0.75</v>
      </c>
      <c r="AZ86" s="18">
        <v>0.7</v>
      </c>
      <c r="BA86" s="18">
        <v>0.7044</v>
      </c>
      <c r="BB86" s="15" t="s">
        <v>143</v>
      </c>
      <c r="BC86" s="15" t="s">
        <v>66</v>
      </c>
    </row>
    <row r="87" spans="1:55">
      <c r="A87" s="15" t="s">
        <v>83</v>
      </c>
      <c r="B87" s="15" t="s">
        <v>118</v>
      </c>
      <c r="C87" s="16" t="s">
        <v>78</v>
      </c>
      <c r="D87" s="17">
        <v>6</v>
      </c>
      <c r="E87" s="17" t="s">
        <v>264</v>
      </c>
      <c r="F87" s="15" t="s">
        <v>265</v>
      </c>
      <c r="G87" s="15">
        <v>20</v>
      </c>
      <c r="H87" s="15">
        <v>16</v>
      </c>
      <c r="I87" s="15">
        <v>0</v>
      </c>
      <c r="J87" s="15">
        <v>0</v>
      </c>
      <c r="K87" s="15">
        <f>H87-I87-J87</f>
        <v>0</v>
      </c>
      <c r="L87" s="18">
        <f>K87/G87</f>
        <v>0</v>
      </c>
      <c r="M87" s="16">
        <v>2.29</v>
      </c>
      <c r="N87" s="15">
        <v>5</v>
      </c>
      <c r="O87" s="15">
        <v>1</v>
      </c>
      <c r="P87" s="15">
        <f>N87-O87</f>
        <v>0</v>
      </c>
      <c r="Q87" s="18">
        <v>0.6316</v>
      </c>
      <c r="R87" s="19">
        <f>P87*Q87</f>
        <v>0</v>
      </c>
      <c r="S87" s="15">
        <v>2</v>
      </c>
      <c r="T87" s="15">
        <v>0</v>
      </c>
      <c r="U87" s="15">
        <v>0</v>
      </c>
      <c r="V87" s="19">
        <f>(((S87+T87)*Q87))+U87</f>
        <v>0</v>
      </c>
      <c r="W87" s="15">
        <v>1</v>
      </c>
      <c r="X87" s="15">
        <v>1</v>
      </c>
      <c r="Y87" s="15">
        <v>0</v>
      </c>
      <c r="Z87" s="19">
        <v>1.5819608</v>
      </c>
      <c r="AA87" s="18">
        <f>(K87+R87+V87-W87-X87-Y87-Z87)/G87</f>
        <v>0</v>
      </c>
      <c r="AB87" s="15">
        <f>IF((((G87*$AA$6)-K87-R87-V87+W87+X87+Y87+Z87)/Q87)&gt;0,ROUNDUP((((G87*$AA$6)-K87-R87-V87+W87+X87+Y87+Z87)/Q87),0),0)</f>
        <v>0</v>
      </c>
      <c r="AC87" s="15">
        <f>IF(((G87-K87-R87-V87+W87+X87+Y87+Z87)/Q87)&gt;0,ROUNDUP(((G87-K87-R87-V87+W87+X87+Y87+Z87)/Q87),0),0)</f>
        <v>0</v>
      </c>
      <c r="AD87" s="16">
        <f>IF((AND(L87&gt;0.9,AA87&gt;0.9)),"Category 1",IF((AND(L87&gt;0.85,AA87&gt;0.85)),"Category 2","None"))</f>
        <v>0</v>
      </c>
      <c r="AE87" s="15">
        <f>ROUNDUP(IF(OR(L87&lt;=0.85,(AA87&lt;=0.85)),0,IF((L87&lt;AA87),(K87-(G87*0.85)),((AA87*G87)-(G87*0.85)))),0)</f>
        <v>0</v>
      </c>
      <c r="AF87" s="18">
        <f>P87/(K87+P87)</f>
        <v>0</v>
      </c>
      <c r="AG87" s="15">
        <v>0</v>
      </c>
      <c r="AH87" s="15">
        <v>1</v>
      </c>
      <c r="AI87" s="15">
        <v>0</v>
      </c>
      <c r="AJ87" s="15">
        <v>4</v>
      </c>
      <c r="AK87" s="15">
        <v>0</v>
      </c>
      <c r="AL87" s="15">
        <f>SUM(AG87:AK87)</f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f>SUM(AM87:AP87)</f>
        <v>0</v>
      </c>
      <c r="AR87" s="15" t="s">
        <v>62</v>
      </c>
      <c r="AS87" s="15" t="s">
        <v>113</v>
      </c>
      <c r="AT87" s="15" t="s">
        <v>64</v>
      </c>
      <c r="AU87" s="15">
        <v>3</v>
      </c>
      <c r="AV87" s="15">
        <v>2.44</v>
      </c>
      <c r="AW87" s="15">
        <v>0.92</v>
      </c>
      <c r="AX87" s="15">
        <v>1.77</v>
      </c>
      <c r="AY87" s="18">
        <v>0.6286</v>
      </c>
      <c r="AZ87" s="18">
        <v>0.8526</v>
      </c>
      <c r="BA87" s="18">
        <v>0.7598</v>
      </c>
      <c r="BB87" s="15" t="s">
        <v>88</v>
      </c>
      <c r="BC87" s="15" t="s">
        <v>66</v>
      </c>
    </row>
    <row r="88" spans="1:55">
      <c r="A88" s="15" t="s">
        <v>83</v>
      </c>
      <c r="B88" s="15" t="s">
        <v>135</v>
      </c>
      <c r="C88" s="16" t="s">
        <v>94</v>
      </c>
      <c r="D88" s="17">
        <v>6</v>
      </c>
      <c r="E88" s="17" t="s">
        <v>266</v>
      </c>
      <c r="F88" s="15" t="s">
        <v>267</v>
      </c>
      <c r="G88" s="15">
        <v>15</v>
      </c>
      <c r="H88" s="15">
        <v>15</v>
      </c>
      <c r="I88" s="15">
        <v>0</v>
      </c>
      <c r="J88" s="15">
        <v>0</v>
      </c>
      <c r="K88" s="15">
        <f>H88-I88-J88</f>
        <v>0</v>
      </c>
      <c r="L88" s="18">
        <f>K88/G88</f>
        <v>0</v>
      </c>
      <c r="M88" s="16">
        <v>0.78</v>
      </c>
      <c r="N88" s="15">
        <v>4</v>
      </c>
      <c r="O88" s="15">
        <v>0</v>
      </c>
      <c r="P88" s="15">
        <f>N88-O88</f>
        <v>0</v>
      </c>
      <c r="Q88" s="18">
        <v>0.9286</v>
      </c>
      <c r="R88" s="19">
        <f>P88*Q88</f>
        <v>0</v>
      </c>
      <c r="S88" s="15">
        <v>0</v>
      </c>
      <c r="T88" s="15">
        <v>1</v>
      </c>
      <c r="U88" s="15">
        <v>0</v>
      </c>
      <c r="V88" s="19">
        <f>(((S88+T88)*Q88))+U88</f>
        <v>0</v>
      </c>
      <c r="W88" s="15">
        <v>4</v>
      </c>
      <c r="X88" s="15">
        <v>1</v>
      </c>
      <c r="Y88" s="15">
        <v>0</v>
      </c>
      <c r="Z88" s="19">
        <v>0.3797675</v>
      </c>
      <c r="AA88" s="18">
        <f>(K88+R88+V88-W88-X88-Y88-Z88)/G88</f>
        <v>0</v>
      </c>
      <c r="AB88" s="15">
        <f>IF((((G88*$AA$6)-K88-R88-V88+W88+X88+Y88+Z88)/Q88)&gt;0,ROUNDUP((((G88*$AA$6)-K88-R88-V88+W88+X88+Y88+Z88)/Q88),0),0)</f>
        <v>0</v>
      </c>
      <c r="AC88" s="15">
        <f>IF(((G88-K88-R88-V88+W88+X88+Y88+Z88)/Q88)&gt;0,ROUNDUP(((G88-K88-R88-V88+W88+X88+Y88+Z88)/Q88),0),0)</f>
        <v>0</v>
      </c>
      <c r="AD88" s="16">
        <f>IF((AND(L88&gt;0.9,AA88&gt;0.9)),"Category 1",IF((AND(L88&gt;0.85,AA88&gt;0.85)),"Category 2","None"))</f>
        <v>0</v>
      </c>
      <c r="AE88" s="15">
        <f>ROUNDUP(IF(OR(L88&lt;=0.85,(AA88&lt;=0.85)),0,IF((L88&lt;AA88),(K88-(G88*0.85)),((AA88*G88)-(G88*0.85)))),0)</f>
        <v>0</v>
      </c>
      <c r="AF88" s="18">
        <f>P88/(K88+P88)</f>
        <v>0</v>
      </c>
      <c r="AG88" s="15">
        <v>0</v>
      </c>
      <c r="AH88" s="15">
        <v>1</v>
      </c>
      <c r="AI88" s="15">
        <v>0</v>
      </c>
      <c r="AJ88" s="15">
        <v>0</v>
      </c>
      <c r="AK88" s="15">
        <v>2</v>
      </c>
      <c r="AL88" s="15">
        <f>SUM(AG88:AK88)</f>
        <v>0</v>
      </c>
      <c r="AM88" s="15">
        <v>0</v>
      </c>
      <c r="AN88" s="15">
        <v>0</v>
      </c>
      <c r="AO88" s="15">
        <v>0</v>
      </c>
      <c r="AP88" s="15">
        <v>1</v>
      </c>
      <c r="AQ88" s="15">
        <f>SUM(AM88:AP88)</f>
        <v>0</v>
      </c>
      <c r="AR88" s="15" t="s">
        <v>62</v>
      </c>
      <c r="AS88" s="15" t="s">
        <v>113</v>
      </c>
      <c r="AT88" s="15" t="s">
        <v>64</v>
      </c>
      <c r="AU88" s="15">
        <v>7</v>
      </c>
      <c r="AV88" s="15">
        <v>0.89</v>
      </c>
      <c r="AW88" s="15">
        <v>0.44</v>
      </c>
      <c r="AX88" s="15">
        <v>0.83</v>
      </c>
      <c r="AY88" s="18">
        <v>0.9355</v>
      </c>
      <c r="AZ88" s="18">
        <v>0.9091</v>
      </c>
      <c r="BA88" s="18">
        <v>0.8544</v>
      </c>
      <c r="BB88" s="15" t="s">
        <v>105</v>
      </c>
      <c r="BC88" s="15" t="s">
        <v>66</v>
      </c>
    </row>
    <row r="89" spans="1:55">
      <c r="A89" s="15" t="s">
        <v>83</v>
      </c>
      <c r="B89" s="15" t="s">
        <v>118</v>
      </c>
      <c r="C89" s="16" t="s">
        <v>78</v>
      </c>
      <c r="D89" s="17">
        <v>7</v>
      </c>
      <c r="E89" s="17" t="s">
        <v>268</v>
      </c>
      <c r="F89" s="15" t="s">
        <v>269</v>
      </c>
      <c r="G89" s="15">
        <v>25</v>
      </c>
      <c r="H89" s="15">
        <v>17</v>
      </c>
      <c r="I89" s="15">
        <v>0</v>
      </c>
      <c r="J89" s="15">
        <v>0</v>
      </c>
      <c r="K89" s="15">
        <f>H89-I89-J89</f>
        <v>0</v>
      </c>
      <c r="L89" s="18">
        <f>K89/G89</f>
        <v>0</v>
      </c>
      <c r="M89" s="16">
        <v>1.73</v>
      </c>
      <c r="N89" s="15">
        <v>5</v>
      </c>
      <c r="O89" s="15">
        <v>0</v>
      </c>
      <c r="P89" s="15">
        <f>N89-O89</f>
        <v>0</v>
      </c>
      <c r="Q89" s="18">
        <v>0.7778</v>
      </c>
      <c r="R89" s="19">
        <f>P89*Q89</f>
        <v>0</v>
      </c>
      <c r="S89" s="15">
        <v>1</v>
      </c>
      <c r="T89" s="15">
        <v>0</v>
      </c>
      <c r="U89" s="15">
        <v>0</v>
      </c>
      <c r="V89" s="19">
        <f>(((S89+T89)*Q89))+U89</f>
        <v>0</v>
      </c>
      <c r="W89" s="15">
        <v>0</v>
      </c>
      <c r="X89" s="15">
        <v>0</v>
      </c>
      <c r="Y89" s="15">
        <v>0</v>
      </c>
      <c r="Z89" s="19">
        <v>1.9713347</v>
      </c>
      <c r="AA89" s="18">
        <f>(K89+R89+V89-W89-X89-Y89-Z89)/G89</f>
        <v>0</v>
      </c>
      <c r="AB89" s="15">
        <f>IF((((G89*$AA$6)-K89-R89-V89+W89+X89+Y89+Z89)/Q89)&gt;0,ROUNDUP((((G89*$AA$6)-K89-R89-V89+W89+X89+Y89+Z89)/Q89),0),0)</f>
        <v>0</v>
      </c>
      <c r="AC89" s="15">
        <f>IF(((G89-K89-R89-V89+W89+X89+Y89+Z89)/Q89)&gt;0,ROUNDUP(((G89-K89-R89-V89+W89+X89+Y89+Z89)/Q89),0),0)</f>
        <v>0</v>
      </c>
      <c r="AD89" s="16">
        <f>IF((AND(L89&gt;0.9,AA89&gt;0.9)),"Category 1",IF((AND(L89&gt;0.85,AA89&gt;0.85)),"Category 2","None"))</f>
        <v>0</v>
      </c>
      <c r="AE89" s="15">
        <f>ROUNDUP(IF(OR(L89&lt;=0.85,(AA89&lt;=0.85)),0,IF((L89&lt;AA89),(K89-(G89*0.85)),((AA89*G89)-(G89*0.85)))),0)</f>
        <v>0</v>
      </c>
      <c r="AF89" s="18">
        <f>P89/(K89+P89)</f>
        <v>0</v>
      </c>
      <c r="AG89" s="15">
        <v>0</v>
      </c>
      <c r="AH89" s="15">
        <v>3</v>
      </c>
      <c r="AI89" s="15">
        <v>0</v>
      </c>
      <c r="AJ89" s="15">
        <v>2</v>
      </c>
      <c r="AK89" s="15">
        <v>0</v>
      </c>
      <c r="AL89" s="15">
        <f>SUM(AG89:AK89)</f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f>SUM(AM89:AP89)</f>
        <v>0</v>
      </c>
      <c r="AR89" s="15" t="s">
        <v>62</v>
      </c>
      <c r="AS89" s="15" t="s">
        <v>113</v>
      </c>
      <c r="AT89" s="15" t="s">
        <v>64</v>
      </c>
      <c r="AU89" s="15">
        <v>3</v>
      </c>
      <c r="AV89" s="15">
        <v>1.97</v>
      </c>
      <c r="AW89" s="15">
        <v>1.39</v>
      </c>
      <c r="AX89" s="15">
        <v>1.69</v>
      </c>
      <c r="AY89" s="18">
        <v>0.7241</v>
      </c>
      <c r="AZ89" s="18">
        <v>0.875</v>
      </c>
      <c r="BA89" s="18">
        <v>0.785</v>
      </c>
      <c r="BB89" s="15" t="s">
        <v>82</v>
      </c>
      <c r="BC89" s="15" t="s">
        <v>66</v>
      </c>
    </row>
    <row r="90" spans="1:55">
      <c r="A90" s="15" t="s">
        <v>83</v>
      </c>
      <c r="B90" s="15" t="s">
        <v>110</v>
      </c>
      <c r="C90" s="16" t="s">
        <v>94</v>
      </c>
      <c r="D90" s="17">
        <v>9</v>
      </c>
      <c r="E90" s="17" t="s">
        <v>270</v>
      </c>
      <c r="F90" s="15" t="s">
        <v>271</v>
      </c>
      <c r="G90" s="15">
        <v>34</v>
      </c>
      <c r="H90" s="15">
        <v>28</v>
      </c>
      <c r="I90" s="15">
        <v>0</v>
      </c>
      <c r="J90" s="15">
        <v>0</v>
      </c>
      <c r="K90" s="15">
        <f>H90-I90-J90</f>
        <v>0</v>
      </c>
      <c r="L90" s="18">
        <f>K90/G90</f>
        <v>0</v>
      </c>
      <c r="M90" s="16">
        <v>1.19</v>
      </c>
      <c r="N90" s="15">
        <v>4</v>
      </c>
      <c r="O90" s="15">
        <v>0</v>
      </c>
      <c r="P90" s="15">
        <f>N90-O90</f>
        <v>0</v>
      </c>
      <c r="Q90" s="18">
        <v>0.7429</v>
      </c>
      <c r="R90" s="19">
        <f>P90*Q90</f>
        <v>0</v>
      </c>
      <c r="S90" s="15">
        <v>1</v>
      </c>
      <c r="T90" s="15">
        <v>0</v>
      </c>
      <c r="U90" s="15">
        <v>0</v>
      </c>
      <c r="V90" s="19">
        <f>(((S90+T90)*Q90))+U90</f>
        <v>0</v>
      </c>
      <c r="W90" s="15">
        <v>0</v>
      </c>
      <c r="X90" s="15">
        <v>0</v>
      </c>
      <c r="Y90" s="15">
        <v>0</v>
      </c>
      <c r="Z90" s="19">
        <v>2.6460938</v>
      </c>
      <c r="AA90" s="18">
        <f>(K90+R90+V90-W90-X90-Y90-Z90)/G90</f>
        <v>0</v>
      </c>
      <c r="AB90" s="15">
        <f>IF((((G90*$AA$6)-K90-R90-V90+W90+X90+Y90+Z90)/Q90)&gt;0,ROUNDUP((((G90*$AA$6)-K90-R90-V90+W90+X90+Y90+Z90)/Q90),0),0)</f>
        <v>0</v>
      </c>
      <c r="AC90" s="15">
        <f>IF(((G90-K90-R90-V90+W90+X90+Y90+Z90)/Q90)&gt;0,ROUNDUP(((G90-K90-R90-V90+W90+X90+Y90+Z90)/Q90),0),0)</f>
        <v>0</v>
      </c>
      <c r="AD90" s="16">
        <f>IF((AND(L90&gt;0.9,AA90&gt;0.9)),"Category 1",IF((AND(L90&gt;0.85,AA90&gt;0.85)),"Category 2","None"))</f>
        <v>0</v>
      </c>
      <c r="AE90" s="15">
        <f>ROUNDUP(IF(OR(L90&lt;=0.85,(AA90&lt;=0.85)),0,IF((L90&lt;AA90),(K90-(G90*0.85)),((AA90*G90)-(G90*0.85)))),0)</f>
        <v>0</v>
      </c>
      <c r="AF90" s="18">
        <f>P90/(K90+P90)</f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f>SUM(AG90:AK90)</f>
        <v>0</v>
      </c>
      <c r="AM90" s="15">
        <v>3</v>
      </c>
      <c r="AN90" s="15">
        <v>0</v>
      </c>
      <c r="AO90" s="15">
        <v>1</v>
      </c>
      <c r="AP90" s="15">
        <v>0</v>
      </c>
      <c r="AQ90" s="15">
        <f>SUM(AM90:AP90)</f>
        <v>0</v>
      </c>
      <c r="AR90" s="15" t="s">
        <v>62</v>
      </c>
      <c r="AS90" s="15" t="s">
        <v>113</v>
      </c>
      <c r="AT90" s="15" t="s">
        <v>142</v>
      </c>
      <c r="AU90" s="15">
        <v>7</v>
      </c>
      <c r="AV90" s="15">
        <v>1.52</v>
      </c>
      <c r="AW90" s="15">
        <v>1.19</v>
      </c>
      <c r="AX90" s="15">
        <v>1.19</v>
      </c>
      <c r="AY90" s="18">
        <v>0.8333</v>
      </c>
      <c r="AZ90" s="18">
        <v>0.7647</v>
      </c>
      <c r="BA90" s="18">
        <v>0.8551</v>
      </c>
      <c r="BB90" s="15" t="s">
        <v>259</v>
      </c>
      <c r="BC90" s="15" t="s">
        <v>66</v>
      </c>
    </row>
    <row r="91" spans="1:55">
      <c r="A91" s="15" t="s">
        <v>83</v>
      </c>
      <c r="B91" s="15" t="s">
        <v>89</v>
      </c>
      <c r="C91" s="16" t="s">
        <v>94</v>
      </c>
      <c r="D91" s="17">
        <v>8</v>
      </c>
      <c r="E91" s="17" t="s">
        <v>272</v>
      </c>
      <c r="F91" s="15" t="s">
        <v>273</v>
      </c>
      <c r="G91" s="15">
        <v>19</v>
      </c>
      <c r="H91" s="15">
        <v>15</v>
      </c>
      <c r="I91" s="15">
        <v>0</v>
      </c>
      <c r="J91" s="15">
        <v>0</v>
      </c>
      <c r="K91" s="15">
        <f>H91-I91-J91</f>
        <v>0</v>
      </c>
      <c r="L91" s="18">
        <f>K91/G91</f>
        <v>0</v>
      </c>
      <c r="M91" s="16">
        <v>0.65</v>
      </c>
      <c r="N91" s="15">
        <v>3</v>
      </c>
      <c r="O91" s="15">
        <v>0</v>
      </c>
      <c r="P91" s="15">
        <f>N91-O91</f>
        <v>0</v>
      </c>
      <c r="Q91" s="18">
        <v>0.6829</v>
      </c>
      <c r="R91" s="19">
        <f>P91*Q91</f>
        <v>0</v>
      </c>
      <c r="S91" s="15">
        <v>3</v>
      </c>
      <c r="T91" s="15">
        <v>0</v>
      </c>
      <c r="U91" s="15">
        <v>0</v>
      </c>
      <c r="V91" s="19">
        <f>(((S91+T91)*Q91))+U91</f>
        <v>0</v>
      </c>
      <c r="W91" s="15">
        <v>0</v>
      </c>
      <c r="X91" s="15">
        <v>0</v>
      </c>
      <c r="Y91" s="15">
        <v>0</v>
      </c>
      <c r="Z91" s="19">
        <v>0.5092494</v>
      </c>
      <c r="AA91" s="18">
        <f>(K91+R91+V91-W91-X91-Y91-Z91)/G91</f>
        <v>0</v>
      </c>
      <c r="AB91" s="15">
        <f>IF((((G91*$AA$6)-K91-R91-V91+W91+X91+Y91+Z91)/Q91)&gt;0,ROUNDUP((((G91*$AA$6)-K91-R91-V91+W91+X91+Y91+Z91)/Q91),0),0)</f>
        <v>0</v>
      </c>
      <c r="AC91" s="15">
        <f>IF(((G91-K91-R91-V91+W91+X91+Y91+Z91)/Q91)&gt;0,ROUNDUP(((G91-K91-R91-V91+W91+X91+Y91+Z91)/Q91),0),0)</f>
        <v>0</v>
      </c>
      <c r="AD91" s="16">
        <f>IF((AND(L91&gt;0.9,AA91&gt;0.9)),"Category 1",IF((AND(L91&gt;0.85,AA91&gt;0.85)),"Category 2","None"))</f>
        <v>0</v>
      </c>
      <c r="AE91" s="15">
        <f>ROUNDUP(IF(OR(L91&lt;=0.85,(AA91&lt;=0.85)),0,IF((L91&lt;AA91),(K91-(G91*0.85)),((AA91*G91)-(G91*0.85)))),0)</f>
        <v>0</v>
      </c>
      <c r="AF91" s="18">
        <f>P91/(K91+P91)</f>
        <v>0</v>
      </c>
      <c r="AG91" s="15">
        <v>0</v>
      </c>
      <c r="AH91" s="15">
        <v>1</v>
      </c>
      <c r="AI91" s="15">
        <v>0</v>
      </c>
      <c r="AJ91" s="15">
        <v>0</v>
      </c>
      <c r="AK91" s="15">
        <v>0</v>
      </c>
      <c r="AL91" s="15">
        <f>SUM(AG91:AK91)</f>
        <v>0</v>
      </c>
      <c r="AM91" s="15">
        <v>1</v>
      </c>
      <c r="AN91" s="15">
        <v>0</v>
      </c>
      <c r="AO91" s="15">
        <v>1</v>
      </c>
      <c r="AP91" s="15">
        <v>0</v>
      </c>
      <c r="AQ91" s="15">
        <f>SUM(AM91:AP91)</f>
        <v>0</v>
      </c>
      <c r="AR91" s="15" t="s">
        <v>62</v>
      </c>
      <c r="AS91" s="15" t="s">
        <v>92</v>
      </c>
      <c r="AT91" s="15" t="s">
        <v>64</v>
      </c>
      <c r="AU91" s="15">
        <v>7</v>
      </c>
      <c r="AV91" s="15">
        <v>0.64</v>
      </c>
      <c r="AW91" s="15">
        <v>0.66</v>
      </c>
      <c r="AX91" s="15">
        <v>0.83</v>
      </c>
      <c r="AY91" s="18">
        <v>0.6875</v>
      </c>
      <c r="AZ91" s="18">
        <v>0.68</v>
      </c>
      <c r="BA91" s="18">
        <v>0.8502</v>
      </c>
      <c r="BB91" s="15" t="s">
        <v>126</v>
      </c>
      <c r="BC91" s="15" t="s">
        <v>66</v>
      </c>
    </row>
    <row r="92" spans="1:55">
      <c r="A92" s="15" t="s">
        <v>83</v>
      </c>
      <c r="B92" s="15" t="s">
        <v>144</v>
      </c>
      <c r="C92" s="16" t="s">
        <v>94</v>
      </c>
      <c r="D92" s="17">
        <v>6</v>
      </c>
      <c r="E92" s="17" t="s">
        <v>274</v>
      </c>
      <c r="F92" s="15" t="s">
        <v>275</v>
      </c>
      <c r="G92" s="15">
        <v>13</v>
      </c>
      <c r="H92" s="15">
        <v>10</v>
      </c>
      <c r="I92" s="15">
        <v>0</v>
      </c>
      <c r="J92" s="15">
        <v>0</v>
      </c>
      <c r="K92" s="15">
        <f>H92-I92-J92</f>
        <v>0</v>
      </c>
      <c r="L92" s="18">
        <f>K92/G92</f>
        <v>0</v>
      </c>
      <c r="M92" s="16">
        <v>0.74</v>
      </c>
      <c r="N92" s="15">
        <v>5</v>
      </c>
      <c r="O92" s="15">
        <v>0</v>
      </c>
      <c r="P92" s="15">
        <f>N92-O92</f>
        <v>0</v>
      </c>
      <c r="Q92" s="18">
        <v>0.9565</v>
      </c>
      <c r="R92" s="19">
        <f>P92*Q92</f>
        <v>0</v>
      </c>
      <c r="S92" s="15">
        <v>0</v>
      </c>
      <c r="T92" s="15">
        <v>0</v>
      </c>
      <c r="U92" s="15">
        <v>0</v>
      </c>
      <c r="V92" s="19">
        <f>(((S92+T92)*Q92))+U92</f>
        <v>0</v>
      </c>
      <c r="W92" s="15">
        <v>0</v>
      </c>
      <c r="X92" s="15">
        <v>0</v>
      </c>
      <c r="Y92" s="15">
        <v>0</v>
      </c>
      <c r="Z92" s="19">
        <v>0.3627552</v>
      </c>
      <c r="AA92" s="18">
        <f>(K92+R92+V92-W92-X92-Y92-Z92)/G92</f>
        <v>0</v>
      </c>
      <c r="AB92" s="15">
        <f>IF((((G92*$AA$6)-K92-R92-V92+W92+X92+Y92+Z92)/Q92)&gt;0,ROUNDUP((((G92*$AA$6)-K92-R92-V92+W92+X92+Y92+Z92)/Q92),0),0)</f>
        <v>0</v>
      </c>
      <c r="AC92" s="15">
        <f>IF(((G92-K92-R92-V92+W92+X92+Y92+Z92)/Q92)&gt;0,ROUNDUP(((G92-K92-R92-V92+W92+X92+Y92+Z92)/Q92),0),0)</f>
        <v>0</v>
      </c>
      <c r="AD92" s="16">
        <f>IF((AND(L92&gt;0.9,AA92&gt;0.9)),"Category 1",IF((AND(L92&gt;0.85,AA92&gt;0.85)),"Category 2","None"))</f>
        <v>0</v>
      </c>
      <c r="AE92" s="15">
        <f>ROUNDUP(IF(OR(L92&lt;=0.85,(AA92&lt;=0.85)),0,IF((L92&lt;AA92),(K92-(G92*0.85)),((AA92*G92)-(G92*0.85)))),0)</f>
        <v>0</v>
      </c>
      <c r="AF92" s="18">
        <f>P92/(K92+P92)</f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4</v>
      </c>
      <c r="AL92" s="15">
        <f>SUM(AG92:AK92)</f>
        <v>0</v>
      </c>
      <c r="AM92" s="15">
        <v>1</v>
      </c>
      <c r="AN92" s="15">
        <v>0</v>
      </c>
      <c r="AO92" s="15">
        <v>0</v>
      </c>
      <c r="AP92" s="15">
        <v>0</v>
      </c>
      <c r="AQ92" s="15">
        <f>SUM(AM92:AP92)</f>
        <v>0</v>
      </c>
      <c r="AR92" s="15" t="s">
        <v>62</v>
      </c>
      <c r="AS92" s="15" t="s">
        <v>71</v>
      </c>
      <c r="AT92" s="15" t="s">
        <v>64</v>
      </c>
      <c r="AU92" s="15">
        <v>7</v>
      </c>
      <c r="AV92" s="15">
        <v>1.05</v>
      </c>
      <c r="AW92" s="15">
        <v>0.56</v>
      </c>
      <c r="AX92" s="15">
        <v>0.83</v>
      </c>
      <c r="AY92" s="18">
        <v>0.8889</v>
      </c>
      <c r="AZ92" s="18">
        <v>1</v>
      </c>
      <c r="BA92" s="18">
        <v>0.8544</v>
      </c>
      <c r="BB92" s="15" t="s">
        <v>105</v>
      </c>
      <c r="BC92" s="15" t="s">
        <v>66</v>
      </c>
    </row>
    <row r="93" spans="1:55">
      <c r="A93" s="15" t="s">
        <v>67</v>
      </c>
      <c r="B93" s="15" t="s">
        <v>77</v>
      </c>
      <c r="C93" s="16" t="s">
        <v>78</v>
      </c>
      <c r="D93" s="17">
        <v>5</v>
      </c>
      <c r="E93" s="17" t="s">
        <v>276</v>
      </c>
      <c r="F93" s="15" t="s">
        <v>277</v>
      </c>
      <c r="G93" s="15">
        <v>13</v>
      </c>
      <c r="H93" s="15">
        <v>10</v>
      </c>
      <c r="I93" s="15">
        <v>0</v>
      </c>
      <c r="J93" s="15">
        <v>0</v>
      </c>
      <c r="K93" s="15">
        <f>H93-I93-J93</f>
        <v>0</v>
      </c>
      <c r="L93" s="18">
        <f>K93/G93</f>
        <v>0</v>
      </c>
      <c r="M93" s="16">
        <v>1.08</v>
      </c>
      <c r="N93" s="15">
        <v>3</v>
      </c>
      <c r="O93" s="15">
        <v>0</v>
      </c>
      <c r="P93" s="15">
        <f>N93-O93</f>
        <v>0</v>
      </c>
      <c r="Q93" s="18">
        <v>0.9231</v>
      </c>
      <c r="R93" s="19">
        <f>P93*Q93</f>
        <v>0</v>
      </c>
      <c r="S93" s="15">
        <v>0</v>
      </c>
      <c r="T93" s="15">
        <v>0</v>
      </c>
      <c r="U93" s="15">
        <v>0</v>
      </c>
      <c r="V93" s="19">
        <f>(((S93+T93)*Q93))+U93</f>
        <v>0</v>
      </c>
      <c r="W93" s="15">
        <v>2</v>
      </c>
      <c r="X93" s="15">
        <v>0</v>
      </c>
      <c r="Y93" s="15">
        <v>0</v>
      </c>
      <c r="Z93" s="19">
        <v>0.412517</v>
      </c>
      <c r="AA93" s="18">
        <f>(K93+R93+V93-W93-X93-Y93-Z93)/G93</f>
        <v>0</v>
      </c>
      <c r="AB93" s="15">
        <f>IF((((G93*$AA$6)-K93-R93-V93+W93+X93+Y93+Z93)/Q93)&gt;0,ROUNDUP((((G93*$AA$6)-K93-R93-V93+W93+X93+Y93+Z93)/Q93),0),0)</f>
        <v>0</v>
      </c>
      <c r="AC93" s="15">
        <f>IF(((G93-K93-R93-V93+W93+X93+Y93+Z93)/Q93)&gt;0,ROUNDUP(((G93-K93-R93-V93+W93+X93+Y93+Z93)/Q93),0),0)</f>
        <v>0</v>
      </c>
      <c r="AD93" s="16">
        <f>IF((AND(L93&gt;0.9,AA93&gt;0.9)),"Category 1",IF((AND(L93&gt;0.85,AA93&gt;0.85)),"Category 2","None"))</f>
        <v>0</v>
      </c>
      <c r="AE93" s="15">
        <f>ROUNDUP(IF(OR(L93&lt;=0.85,(AA93&lt;=0.85)),0,IF((L93&lt;AA93),(K93-(G93*0.85)),((AA93*G93)-(G93*0.85)))),0)</f>
        <v>0</v>
      </c>
      <c r="AF93" s="18">
        <f>P93/(K93+P93)</f>
        <v>0</v>
      </c>
      <c r="AG93" s="15">
        <v>0</v>
      </c>
      <c r="AH93" s="15">
        <v>2</v>
      </c>
      <c r="AI93" s="15">
        <v>0</v>
      </c>
      <c r="AJ93" s="15">
        <v>0</v>
      </c>
      <c r="AK93" s="15">
        <v>1</v>
      </c>
      <c r="AL93" s="15">
        <f>SUM(AG93:AK93)</f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f>SUM(AM93:AP93)</f>
        <v>0</v>
      </c>
      <c r="AR93" s="15" t="s">
        <v>62</v>
      </c>
      <c r="AS93" s="15" t="s">
        <v>81</v>
      </c>
      <c r="AT93" s="15" t="s">
        <v>64</v>
      </c>
      <c r="AU93" s="15">
        <v>3</v>
      </c>
      <c r="AV93" s="15">
        <v>1.19</v>
      </c>
      <c r="AW93" s="15">
        <v>0.59</v>
      </c>
      <c r="AX93" s="15">
        <v>1.57</v>
      </c>
      <c r="AY93" s="18">
        <v>0.9412</v>
      </c>
      <c r="AZ93" s="18">
        <v>0.8938</v>
      </c>
      <c r="BA93" s="18">
        <v>0.8252</v>
      </c>
      <c r="BB93" s="15" t="s">
        <v>121</v>
      </c>
      <c r="BC93" s="15" t="s">
        <v>66</v>
      </c>
    </row>
    <row r="94" spans="1:55">
      <c r="A94" s="15" t="s">
        <v>83</v>
      </c>
      <c r="B94" s="15" t="s">
        <v>89</v>
      </c>
      <c r="C94" s="16" t="s">
        <v>78</v>
      </c>
      <c r="D94" s="17">
        <v>7</v>
      </c>
      <c r="E94" s="17" t="s">
        <v>278</v>
      </c>
      <c r="F94" s="15" t="s">
        <v>279</v>
      </c>
      <c r="G94" s="15">
        <v>26</v>
      </c>
      <c r="H94" s="15">
        <v>21</v>
      </c>
      <c r="I94" s="15">
        <v>0</v>
      </c>
      <c r="J94" s="15">
        <v>0</v>
      </c>
      <c r="K94" s="15">
        <f>H94-I94-J94</f>
        <v>0</v>
      </c>
      <c r="L94" s="18">
        <f>K94/G94</f>
        <v>0</v>
      </c>
      <c r="M94" s="16">
        <v>1.92</v>
      </c>
      <c r="N94" s="15">
        <v>7</v>
      </c>
      <c r="O94" s="15">
        <v>0</v>
      </c>
      <c r="P94" s="15">
        <f>N94-O94</f>
        <v>0</v>
      </c>
      <c r="Q94" s="18">
        <v>0.8367</v>
      </c>
      <c r="R94" s="19">
        <f>P94*Q94</f>
        <v>0</v>
      </c>
      <c r="S94" s="15">
        <v>0</v>
      </c>
      <c r="T94" s="15">
        <v>0</v>
      </c>
      <c r="U94" s="15">
        <v>0</v>
      </c>
      <c r="V94" s="19">
        <f>(((S94+T94)*Q94))+U94</f>
        <v>0</v>
      </c>
      <c r="W94" s="15">
        <v>0</v>
      </c>
      <c r="X94" s="15">
        <v>0</v>
      </c>
      <c r="Y94" s="15">
        <v>0</v>
      </c>
      <c r="Z94" s="19">
        <v>1.920961</v>
      </c>
      <c r="AA94" s="18">
        <f>(K94+R94+V94-W94-X94-Y94-Z94)/G94</f>
        <v>0</v>
      </c>
      <c r="AB94" s="15">
        <f>IF((((G94*$AA$6)-K94-R94-V94+W94+X94+Y94+Z94)/Q94)&gt;0,ROUNDUP((((G94*$AA$6)-K94-R94-V94+W94+X94+Y94+Z94)/Q94),0),0)</f>
        <v>0</v>
      </c>
      <c r="AC94" s="15">
        <f>IF(((G94-K94-R94-V94+W94+X94+Y94+Z94)/Q94)&gt;0,ROUNDUP(((G94-K94-R94-V94+W94+X94+Y94+Z94)/Q94),0),0)</f>
        <v>0</v>
      </c>
      <c r="AD94" s="16">
        <f>IF((AND(L94&gt;0.9,AA94&gt;0.9)),"Category 1",IF((AND(L94&gt;0.85,AA94&gt;0.85)),"Category 2","None"))</f>
        <v>0</v>
      </c>
      <c r="AE94" s="15">
        <f>ROUNDUP(IF(OR(L94&lt;=0.85,(AA94&lt;=0.85)),0,IF((L94&lt;AA94),(K94-(G94*0.85)),((AA94*G94)-(G94*0.85)))),0)</f>
        <v>0</v>
      </c>
      <c r="AF94" s="18">
        <f>P94/(K94+P94)</f>
        <v>0</v>
      </c>
      <c r="AG94" s="15">
        <v>0</v>
      </c>
      <c r="AH94" s="15">
        <v>0</v>
      </c>
      <c r="AI94" s="15">
        <v>0</v>
      </c>
      <c r="AJ94" s="15">
        <v>5</v>
      </c>
      <c r="AK94" s="15">
        <v>1</v>
      </c>
      <c r="AL94" s="15">
        <f>SUM(AG94:AK94)</f>
        <v>0</v>
      </c>
      <c r="AM94" s="15">
        <v>0</v>
      </c>
      <c r="AN94" s="15">
        <v>0</v>
      </c>
      <c r="AO94" s="15">
        <v>0</v>
      </c>
      <c r="AP94" s="15">
        <v>1</v>
      </c>
      <c r="AQ94" s="15">
        <f>SUM(AM94:AP94)</f>
        <v>0</v>
      </c>
      <c r="AR94" s="15" t="s">
        <v>62</v>
      </c>
      <c r="AS94" s="15" t="s">
        <v>92</v>
      </c>
      <c r="AT94" s="15" t="s">
        <v>64</v>
      </c>
      <c r="AU94" s="15">
        <v>3</v>
      </c>
      <c r="AV94" s="15">
        <v>2.16</v>
      </c>
      <c r="AW94" s="15">
        <v>1.09</v>
      </c>
      <c r="AX94" s="15">
        <v>1.69</v>
      </c>
      <c r="AY94" s="18">
        <v>0.8</v>
      </c>
      <c r="AZ94" s="18">
        <v>1</v>
      </c>
      <c r="BA94" s="18">
        <v>0.785</v>
      </c>
      <c r="BB94" s="15" t="s">
        <v>82</v>
      </c>
      <c r="BC94" s="15" t="s">
        <v>66</v>
      </c>
    </row>
    <row r="95" spans="1:55">
      <c r="A95" s="15" t="s">
        <v>57</v>
      </c>
      <c r="B95" s="15" t="s">
        <v>160</v>
      </c>
      <c r="C95" s="16" t="s">
        <v>94</v>
      </c>
      <c r="D95" s="17">
        <v>5</v>
      </c>
      <c r="E95" s="17" t="s">
        <v>280</v>
      </c>
      <c r="F95" s="15" t="s">
        <v>281</v>
      </c>
      <c r="G95" s="15">
        <v>11</v>
      </c>
      <c r="H95" s="15">
        <v>10</v>
      </c>
      <c r="I95" s="15">
        <v>0</v>
      </c>
      <c r="J95" s="15">
        <v>0</v>
      </c>
      <c r="K95" s="15">
        <f>H95-I95-J95</f>
        <v>0</v>
      </c>
      <c r="L95" s="18">
        <f>K95/G95</f>
        <v>0</v>
      </c>
      <c r="M95" s="16">
        <v>0.62</v>
      </c>
      <c r="N95" s="15">
        <v>2</v>
      </c>
      <c r="O95" s="15">
        <v>0</v>
      </c>
      <c r="P95" s="15">
        <f>N95-O95</f>
        <v>0</v>
      </c>
      <c r="Q95" s="18">
        <v>0.9615</v>
      </c>
      <c r="R95" s="19">
        <f>P95*Q95</f>
        <v>0</v>
      </c>
      <c r="S95" s="15">
        <v>0</v>
      </c>
      <c r="T95" s="15">
        <v>0</v>
      </c>
      <c r="U95" s="15">
        <v>0</v>
      </c>
      <c r="V95" s="19">
        <f>(((S95+T95)*Q95))+U95</f>
        <v>0</v>
      </c>
      <c r="W95" s="15">
        <v>1</v>
      </c>
      <c r="X95" s="15">
        <v>0</v>
      </c>
      <c r="Y95" s="15">
        <v>0</v>
      </c>
      <c r="Z95" s="19">
        <v>0.1659564</v>
      </c>
      <c r="AA95" s="18">
        <f>(K95+R95+V95-W95-X95-Y95-Z95)/G95</f>
        <v>0</v>
      </c>
      <c r="AB95" s="15">
        <f>IF((((G95*$AA$6)-K95-R95-V95+W95+X95+Y95+Z95)/Q95)&gt;0,ROUNDUP((((G95*$AA$6)-K95-R95-V95+W95+X95+Y95+Z95)/Q95),0),0)</f>
        <v>0</v>
      </c>
      <c r="AC95" s="15">
        <f>IF(((G95-K95-R95-V95+W95+X95+Y95+Z95)/Q95)&gt;0,ROUNDUP(((G95-K95-R95-V95+W95+X95+Y95+Z95)/Q95),0),0)</f>
        <v>0</v>
      </c>
      <c r="AD95" s="16">
        <f>IF((AND(L95&gt;0.9,AA95&gt;0.9)),"Category 1",IF((AND(L95&gt;0.85,AA95&gt;0.85)),"Category 2","None"))</f>
        <v>0</v>
      </c>
      <c r="AE95" s="15">
        <f>ROUNDUP(IF(OR(L95&lt;=0.85,(AA95&lt;=0.85)),0,IF((L95&lt;AA95),(K95-(G95*0.85)),((AA95*G95)-(G95*0.85)))),0)</f>
        <v>0</v>
      </c>
      <c r="AF95" s="18">
        <f>P95/(K95+P95)</f>
        <v>0</v>
      </c>
      <c r="AG95" s="15">
        <v>0</v>
      </c>
      <c r="AH95" s="15">
        <v>2</v>
      </c>
      <c r="AI95" s="15">
        <v>0</v>
      </c>
      <c r="AJ95" s="15">
        <v>0</v>
      </c>
      <c r="AK95" s="15">
        <v>0</v>
      </c>
      <c r="AL95" s="15">
        <f>SUM(AG95:AK95)</f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f>SUM(AM95:AP95)</f>
        <v>0</v>
      </c>
      <c r="AR95" s="15" t="s">
        <v>62</v>
      </c>
      <c r="AS95" s="15" t="s">
        <v>92</v>
      </c>
      <c r="AT95" s="15" t="s">
        <v>64</v>
      </c>
      <c r="AU95" s="15">
        <v>7</v>
      </c>
      <c r="AV95" s="15">
        <v>0.82</v>
      </c>
      <c r="AW95" s="15">
        <v>0.32</v>
      </c>
      <c r="AX95" s="15">
        <v>0.75</v>
      </c>
      <c r="AY95" s="18">
        <v>1</v>
      </c>
      <c r="AZ95" s="18">
        <v>0.9091</v>
      </c>
      <c r="BA95" s="18">
        <v>0.8755</v>
      </c>
      <c r="BB95" s="15" t="s">
        <v>97</v>
      </c>
      <c r="BC95" s="15" t="s">
        <v>66</v>
      </c>
    </row>
    <row r="96" spans="1:55">
      <c r="A96" s="15" t="s">
        <v>83</v>
      </c>
      <c r="B96" s="15" t="s">
        <v>110</v>
      </c>
      <c r="C96" s="16" t="s">
        <v>94</v>
      </c>
      <c r="D96" s="17">
        <v>4</v>
      </c>
      <c r="E96" s="17" t="s">
        <v>282</v>
      </c>
      <c r="F96" s="15" t="s">
        <v>283</v>
      </c>
      <c r="G96" s="15">
        <v>10</v>
      </c>
      <c r="H96" s="15">
        <v>9</v>
      </c>
      <c r="I96" s="15">
        <v>0</v>
      </c>
      <c r="J96" s="15">
        <v>0</v>
      </c>
      <c r="K96" s="15">
        <f>H96-I96-J96</f>
        <v>0</v>
      </c>
      <c r="L96" s="18">
        <f>K96/G96</f>
        <v>0</v>
      </c>
      <c r="M96" s="16">
        <v>0.57</v>
      </c>
      <c r="N96" s="15">
        <v>3</v>
      </c>
      <c r="O96" s="15">
        <v>0</v>
      </c>
      <c r="P96" s="15">
        <f>N96-O96</f>
        <v>0</v>
      </c>
      <c r="Q96" s="18">
        <v>1</v>
      </c>
      <c r="R96" s="19">
        <f>P96*Q96</f>
        <v>0</v>
      </c>
      <c r="S96" s="15">
        <v>0</v>
      </c>
      <c r="T96" s="15">
        <v>0</v>
      </c>
      <c r="U96" s="15">
        <v>0</v>
      </c>
      <c r="V96" s="19">
        <f>(((S96+T96)*Q96))+U96</f>
        <v>0</v>
      </c>
      <c r="W96" s="15">
        <v>1</v>
      </c>
      <c r="X96" s="15">
        <v>0</v>
      </c>
      <c r="Y96" s="15">
        <v>0</v>
      </c>
      <c r="Z96" s="19">
        <v>0.2348467</v>
      </c>
      <c r="AA96" s="18">
        <f>(K96+R96+V96-W96-X96-Y96-Z96)/G96</f>
        <v>0</v>
      </c>
      <c r="AB96" s="15">
        <f>IF((((G96*$AA$6)-K96-R96-V96+W96+X96+Y96+Z96)/Q96)&gt;0,ROUNDUP((((G96*$AA$6)-K96-R96-V96+W96+X96+Y96+Z96)/Q96),0),0)</f>
        <v>0</v>
      </c>
      <c r="AC96" s="15">
        <f>IF(((G96-K96-R96-V96+W96+X96+Y96+Z96)/Q96)&gt;0,ROUNDUP(((G96-K96-R96-V96+W96+X96+Y96+Z96)/Q96),0),0)</f>
        <v>0</v>
      </c>
      <c r="AD96" s="16">
        <f>IF((AND(L96&gt;0.9,AA96&gt;0.9)),"Category 1",IF((AND(L96&gt;0.85,AA96&gt;0.85)),"Category 2","None"))</f>
        <v>0</v>
      </c>
      <c r="AE96" s="15">
        <f>ROUNDUP(IF(OR(L96&lt;=0.85,(AA96&lt;=0.85)),0,IF((L96&lt;AA96),(K96-(G96*0.85)),((AA96*G96)-(G96*0.85)))),0)</f>
        <v>0</v>
      </c>
      <c r="AF96" s="18">
        <f>P96/(K96+P96)</f>
        <v>0</v>
      </c>
      <c r="AG96" s="15">
        <v>0</v>
      </c>
      <c r="AH96" s="15">
        <v>1</v>
      </c>
      <c r="AI96" s="15">
        <v>0</v>
      </c>
      <c r="AJ96" s="15">
        <v>0</v>
      </c>
      <c r="AK96" s="15">
        <v>1</v>
      </c>
      <c r="AL96" s="15">
        <f>SUM(AG96:AK96)</f>
        <v>0</v>
      </c>
      <c r="AM96" s="15">
        <v>1</v>
      </c>
      <c r="AN96" s="15">
        <v>0</v>
      </c>
      <c r="AO96" s="15">
        <v>0</v>
      </c>
      <c r="AP96" s="15">
        <v>0</v>
      </c>
      <c r="AQ96" s="15">
        <f>SUM(AM96:AP96)</f>
        <v>0</v>
      </c>
      <c r="AR96" s="15" t="s">
        <v>62</v>
      </c>
      <c r="AS96" s="15" t="s">
        <v>113</v>
      </c>
      <c r="AT96" s="15" t="s">
        <v>64</v>
      </c>
      <c r="AU96" s="15">
        <v>7</v>
      </c>
      <c r="AV96" s="15">
        <v>0.69</v>
      </c>
      <c r="AW96" s="15">
        <v>0.23</v>
      </c>
      <c r="AX96" s="15">
        <v>0.49</v>
      </c>
      <c r="AY96" s="18">
        <v>1</v>
      </c>
      <c r="AZ96" s="18">
        <v>0.9921</v>
      </c>
      <c r="BA96" s="18">
        <v>0.9567</v>
      </c>
      <c r="BB96" s="15" t="s">
        <v>186</v>
      </c>
      <c r="BC96" s="15" t="s">
        <v>66</v>
      </c>
    </row>
    <row r="97" spans="1:55">
      <c r="A97" s="15" t="s">
        <v>57</v>
      </c>
      <c r="B97" s="15" t="s">
        <v>157</v>
      </c>
      <c r="C97" s="16" t="s">
        <v>78</v>
      </c>
      <c r="D97" s="17">
        <v>6</v>
      </c>
      <c r="E97" s="17" t="s">
        <v>284</v>
      </c>
      <c r="F97" s="15" t="s">
        <v>285</v>
      </c>
      <c r="G97" s="15">
        <v>22</v>
      </c>
      <c r="H97" s="15">
        <v>14</v>
      </c>
      <c r="I97" s="15">
        <v>0</v>
      </c>
      <c r="J97" s="15">
        <v>0</v>
      </c>
      <c r="K97" s="15">
        <f>H97-I97-J97</f>
        <v>0</v>
      </c>
      <c r="L97" s="18">
        <f>K97/G97</f>
        <v>0</v>
      </c>
      <c r="M97" s="16">
        <v>1.09</v>
      </c>
      <c r="N97" s="15">
        <v>8</v>
      </c>
      <c r="O97" s="15">
        <v>0</v>
      </c>
      <c r="P97" s="15">
        <f>N97-O97</f>
        <v>0</v>
      </c>
      <c r="Q97" s="18">
        <v>0.9444</v>
      </c>
      <c r="R97" s="19">
        <f>P97*Q97</f>
        <v>0</v>
      </c>
      <c r="S97" s="15">
        <v>1</v>
      </c>
      <c r="T97" s="15">
        <v>0</v>
      </c>
      <c r="U97" s="15">
        <v>0</v>
      </c>
      <c r="V97" s="19">
        <f>(((S97+T97)*Q97))+U97</f>
        <v>0</v>
      </c>
      <c r="W97" s="15">
        <v>2</v>
      </c>
      <c r="X97" s="15">
        <v>0</v>
      </c>
      <c r="Y97" s="15">
        <v>0</v>
      </c>
      <c r="Z97" s="19">
        <v>0.6459001</v>
      </c>
      <c r="AA97" s="18">
        <f>(K97+R97+V97-W97-X97-Y97-Z97)/G97</f>
        <v>0</v>
      </c>
      <c r="AB97" s="15">
        <f>IF((((G97*$AA$6)-K97-R97-V97+W97+X97+Y97+Z97)/Q97)&gt;0,ROUNDUP((((G97*$AA$6)-K97-R97-V97+W97+X97+Y97+Z97)/Q97),0),0)</f>
        <v>0</v>
      </c>
      <c r="AC97" s="15">
        <f>IF(((G97-K97-R97-V97+W97+X97+Y97+Z97)/Q97)&gt;0,ROUNDUP(((G97-K97-R97-V97+W97+X97+Y97+Z97)/Q97),0),0)</f>
        <v>0</v>
      </c>
      <c r="AD97" s="16">
        <f>IF((AND(L97&gt;0.9,AA97&gt;0.9)),"Category 1",IF((AND(L97&gt;0.85,AA97&gt;0.85)),"Category 2","None"))</f>
        <v>0</v>
      </c>
      <c r="AE97" s="15">
        <f>ROUNDUP(IF(OR(L97&lt;=0.85,(AA97&lt;=0.85)),0,IF((L97&lt;AA97),(K97-(G97*0.85)),((AA97*G97)-(G97*0.85)))),0)</f>
        <v>0</v>
      </c>
      <c r="AF97" s="18">
        <f>P97/(K97+P97)</f>
        <v>0</v>
      </c>
      <c r="AG97" s="15">
        <v>0</v>
      </c>
      <c r="AH97" s="15">
        <v>4</v>
      </c>
      <c r="AI97" s="15">
        <v>0</v>
      </c>
      <c r="AJ97" s="15">
        <v>1</v>
      </c>
      <c r="AK97" s="15">
        <v>3</v>
      </c>
      <c r="AL97" s="15">
        <f>SUM(AG97:AK97)</f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f>SUM(AM97:AP97)</f>
        <v>0</v>
      </c>
      <c r="AR97" s="15" t="s">
        <v>62</v>
      </c>
      <c r="AS97" s="15" t="s">
        <v>63</v>
      </c>
      <c r="AT97" s="15" t="s">
        <v>64</v>
      </c>
      <c r="AU97" s="15">
        <v>3</v>
      </c>
      <c r="AV97" s="15">
        <v>1.29</v>
      </c>
      <c r="AW97" s="15">
        <v>0.94</v>
      </c>
      <c r="AX97" s="15">
        <v>1.77</v>
      </c>
      <c r="AY97" s="18">
        <v>0.8824</v>
      </c>
      <c r="AZ97" s="18">
        <v>1</v>
      </c>
      <c r="BA97" s="18">
        <v>0.7598</v>
      </c>
      <c r="BB97" s="15" t="s">
        <v>88</v>
      </c>
      <c r="BC97" s="15" t="s">
        <v>66</v>
      </c>
    </row>
    <row r="98" spans="1:55">
      <c r="A98" s="15" t="s">
        <v>83</v>
      </c>
      <c r="B98" s="15" t="s">
        <v>223</v>
      </c>
      <c r="C98" s="16" t="s">
        <v>78</v>
      </c>
      <c r="D98" s="17">
        <v>5</v>
      </c>
      <c r="E98" s="17" t="s">
        <v>286</v>
      </c>
      <c r="F98" s="15" t="s">
        <v>287</v>
      </c>
      <c r="G98" s="15">
        <v>17</v>
      </c>
      <c r="H98" s="15">
        <v>13</v>
      </c>
      <c r="I98" s="15">
        <v>0</v>
      </c>
      <c r="J98" s="15">
        <v>0</v>
      </c>
      <c r="K98" s="15">
        <f>H98-I98-J98</f>
        <v>0</v>
      </c>
      <c r="L98" s="18">
        <f>K98/G98</f>
        <v>0</v>
      </c>
      <c r="M98" s="16">
        <v>1.63</v>
      </c>
      <c r="N98" s="15">
        <v>5</v>
      </c>
      <c r="O98" s="15">
        <v>0</v>
      </c>
      <c r="P98" s="15">
        <f>N98-O98</f>
        <v>0</v>
      </c>
      <c r="Q98" s="18">
        <v>0.4783</v>
      </c>
      <c r="R98" s="19">
        <f>P98*Q98</f>
        <v>0</v>
      </c>
      <c r="S98" s="15">
        <v>0</v>
      </c>
      <c r="T98" s="15">
        <v>0</v>
      </c>
      <c r="U98" s="15">
        <v>0</v>
      </c>
      <c r="V98" s="19">
        <f>(((S98+T98)*Q98))+U98</f>
        <v>0</v>
      </c>
      <c r="W98" s="15">
        <v>0</v>
      </c>
      <c r="X98" s="15">
        <v>0</v>
      </c>
      <c r="Y98" s="15">
        <v>0</v>
      </c>
      <c r="Z98" s="19">
        <v>0.892603</v>
      </c>
      <c r="AA98" s="18">
        <f>(K98+R98+V98-W98-X98-Y98-Z98)/G98</f>
        <v>0</v>
      </c>
      <c r="AB98" s="15">
        <f>IF((((G98*$AA$6)-K98-R98-V98+W98+X98+Y98+Z98)/Q98)&gt;0,ROUNDUP((((G98*$AA$6)-K98-R98-V98+W98+X98+Y98+Z98)/Q98),0),0)</f>
        <v>0</v>
      </c>
      <c r="AC98" s="15">
        <f>IF(((G98-K98-R98-V98+W98+X98+Y98+Z98)/Q98)&gt;0,ROUNDUP(((G98-K98-R98-V98+W98+X98+Y98+Z98)/Q98),0),0)</f>
        <v>0</v>
      </c>
      <c r="AD98" s="16">
        <f>IF((AND(L98&gt;0.9,AA98&gt;0.9)),"Category 1",IF((AND(L98&gt;0.85,AA98&gt;0.85)),"Category 2","None"))</f>
        <v>0</v>
      </c>
      <c r="AE98" s="15">
        <f>ROUNDUP(IF(OR(L98&lt;=0.85,(AA98&lt;=0.85)),0,IF((L98&lt;AA98),(K98-(G98*0.85)),((AA98*G98)-(G98*0.85)))),0)</f>
        <v>0</v>
      </c>
      <c r="AF98" s="18">
        <f>P98/(K98+P98)</f>
        <v>0</v>
      </c>
      <c r="AG98" s="15">
        <v>0</v>
      </c>
      <c r="AH98" s="15">
        <v>2</v>
      </c>
      <c r="AI98" s="15">
        <v>0</v>
      </c>
      <c r="AJ98" s="15">
        <v>0</v>
      </c>
      <c r="AK98" s="15">
        <v>3</v>
      </c>
      <c r="AL98" s="15">
        <f>SUM(AG98:AK98)</f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f>SUM(AM98:AP98)</f>
        <v>0</v>
      </c>
      <c r="AR98" s="15" t="s">
        <v>62</v>
      </c>
      <c r="AS98" s="15" t="s">
        <v>87</v>
      </c>
      <c r="AT98" s="15" t="s">
        <v>64</v>
      </c>
      <c r="AU98" s="15">
        <v>3</v>
      </c>
      <c r="AV98" s="15">
        <v>1.78</v>
      </c>
      <c r="AW98" s="15">
        <v>0.59</v>
      </c>
      <c r="AX98" s="15">
        <v>1.57</v>
      </c>
      <c r="AY98" s="18">
        <v>0.4524</v>
      </c>
      <c r="AZ98" s="18">
        <v>0.8938</v>
      </c>
      <c r="BA98" s="18">
        <v>0.8252</v>
      </c>
      <c r="BB98" s="15" t="s">
        <v>121</v>
      </c>
      <c r="BC98" s="15" t="s">
        <v>66</v>
      </c>
    </row>
    <row r="99" spans="1:55">
      <c r="A99" s="15" t="s">
        <v>67</v>
      </c>
      <c r="B99" s="15" t="s">
        <v>77</v>
      </c>
      <c r="C99" s="16" t="s">
        <v>94</v>
      </c>
      <c r="D99" s="17">
        <v>11</v>
      </c>
      <c r="E99" s="17" t="s">
        <v>288</v>
      </c>
      <c r="F99" s="15" t="s">
        <v>289</v>
      </c>
      <c r="G99" s="15">
        <v>34</v>
      </c>
      <c r="H99" s="15">
        <v>24</v>
      </c>
      <c r="I99" s="15">
        <v>0</v>
      </c>
      <c r="J99" s="15">
        <v>0</v>
      </c>
      <c r="K99" s="15">
        <f>H99-I99-J99</f>
        <v>0</v>
      </c>
      <c r="L99" s="18">
        <f>K99/G99</f>
        <v>0</v>
      </c>
      <c r="M99" s="16">
        <v>2.01</v>
      </c>
      <c r="N99" s="15">
        <v>6</v>
      </c>
      <c r="O99" s="15">
        <v>0</v>
      </c>
      <c r="P99" s="15">
        <f>N99-O99</f>
        <v>0</v>
      </c>
      <c r="Q99" s="18">
        <v>0.6735</v>
      </c>
      <c r="R99" s="19">
        <f>P99*Q99</f>
        <v>0</v>
      </c>
      <c r="S99" s="15">
        <v>2</v>
      </c>
      <c r="T99" s="15">
        <v>2</v>
      </c>
      <c r="U99" s="15">
        <v>0</v>
      </c>
      <c r="V99" s="19">
        <f>(((S99+T99)*Q99))+U99</f>
        <v>0</v>
      </c>
      <c r="W99" s="15">
        <v>0</v>
      </c>
      <c r="X99" s="15">
        <v>0</v>
      </c>
      <c r="Y99" s="15">
        <v>0</v>
      </c>
      <c r="Z99" s="19">
        <v>3.4808899</v>
      </c>
      <c r="AA99" s="18">
        <f>(K99+R99+V99-W99-X99-Y99-Z99)/G99</f>
        <v>0</v>
      </c>
      <c r="AB99" s="15">
        <f>IF((((G99*$AA$6)-K99-R99-V99+W99+X99+Y99+Z99)/Q99)&gt;0,ROUNDUP((((G99*$AA$6)-K99-R99-V99+W99+X99+Y99+Z99)/Q99),0),0)</f>
        <v>0</v>
      </c>
      <c r="AC99" s="15">
        <f>IF(((G99-K99-R99-V99+W99+X99+Y99+Z99)/Q99)&gt;0,ROUNDUP(((G99-K99-R99-V99+W99+X99+Y99+Z99)/Q99),0),0)</f>
        <v>0</v>
      </c>
      <c r="AD99" s="16">
        <f>IF((AND(L99&gt;0.9,AA99&gt;0.9)),"Category 1",IF((AND(L99&gt;0.85,AA99&gt;0.85)),"Category 2","None"))</f>
        <v>0</v>
      </c>
      <c r="AE99" s="15">
        <f>ROUNDUP(IF(OR(L99&lt;=0.85,(AA99&lt;=0.85)),0,IF((L99&lt;AA99),(K99-(G99*0.85)),((AA99*G99)-(G99*0.85)))),0)</f>
        <v>0</v>
      </c>
      <c r="AF99" s="18">
        <f>P99/(K99+P99)</f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f>SUM(AG99:AK99)</f>
        <v>0</v>
      </c>
      <c r="AM99" s="15">
        <v>3</v>
      </c>
      <c r="AN99" s="15">
        <v>1</v>
      </c>
      <c r="AO99" s="15">
        <v>2</v>
      </c>
      <c r="AP99" s="15">
        <v>0</v>
      </c>
      <c r="AQ99" s="15">
        <f>SUM(AM99:AP99)</f>
        <v>0</v>
      </c>
      <c r="AR99" s="15" t="s">
        <v>62</v>
      </c>
      <c r="AS99" s="15" t="s">
        <v>81</v>
      </c>
      <c r="AT99" s="15" t="s">
        <v>142</v>
      </c>
      <c r="AU99" s="15">
        <v>7</v>
      </c>
      <c r="AV99" s="15">
        <v>3.33</v>
      </c>
      <c r="AW99" s="15">
        <v>2.03</v>
      </c>
      <c r="AX99" s="15">
        <v>1.71</v>
      </c>
      <c r="AY99" s="18">
        <v>0.8333</v>
      </c>
      <c r="AZ99" s="18">
        <v>0.6667</v>
      </c>
      <c r="BA99" s="18">
        <v>0.6711</v>
      </c>
      <c r="BB99" s="15" t="s">
        <v>290</v>
      </c>
      <c r="BC99" s="15" t="s">
        <v>66</v>
      </c>
    </row>
    <row r="100" spans="1:55">
      <c r="A100" s="15" t="s">
        <v>67</v>
      </c>
      <c r="B100" s="15" t="s">
        <v>200</v>
      </c>
      <c r="C100" s="16" t="s">
        <v>59</v>
      </c>
      <c r="D100" s="17">
        <v>11</v>
      </c>
      <c r="E100" s="17" t="s">
        <v>291</v>
      </c>
      <c r="F100" s="15" t="s">
        <v>292</v>
      </c>
      <c r="G100" s="15">
        <v>48</v>
      </c>
      <c r="H100" s="15">
        <v>38</v>
      </c>
      <c r="I100" s="15">
        <v>0</v>
      </c>
      <c r="J100" s="15">
        <v>0</v>
      </c>
      <c r="K100" s="15">
        <f>H100-I100-J100</f>
        <v>0</v>
      </c>
      <c r="L100" s="18">
        <f>K100/G100</f>
        <v>0</v>
      </c>
      <c r="M100" s="16">
        <v>1.55</v>
      </c>
      <c r="N100" s="15">
        <v>9</v>
      </c>
      <c r="O100" s="15">
        <v>1</v>
      </c>
      <c r="P100" s="15">
        <f>N100-O100</f>
        <v>0</v>
      </c>
      <c r="Q100" s="18">
        <v>0.807</v>
      </c>
      <c r="R100" s="19">
        <f>P100*Q100</f>
        <v>0</v>
      </c>
      <c r="S100" s="15">
        <v>2</v>
      </c>
      <c r="T100" s="15">
        <v>0</v>
      </c>
      <c r="U100" s="15">
        <v>0</v>
      </c>
      <c r="V100" s="19">
        <f>(((S100+T100)*Q100))+U100</f>
        <v>0</v>
      </c>
      <c r="W100" s="15">
        <v>0</v>
      </c>
      <c r="X100" s="15">
        <v>0</v>
      </c>
      <c r="Y100" s="15">
        <v>0</v>
      </c>
      <c r="Z100" s="19">
        <v>4.4365341</v>
      </c>
      <c r="AA100" s="18">
        <f>(K100+R100+V100-W100-X100-Y100-Z100)/G100</f>
        <v>0</v>
      </c>
      <c r="AB100" s="15">
        <f>IF((((G100*$AA$6)-K100-R100-V100+W100+X100+Y100+Z100)/Q100)&gt;0,ROUNDUP((((G100*$AA$6)-K100-R100-V100+W100+X100+Y100+Z100)/Q100),0),0)</f>
        <v>0</v>
      </c>
      <c r="AC100" s="15">
        <f>IF(((G100-K100-R100-V100+W100+X100+Y100+Z100)/Q100)&gt;0,ROUNDUP(((G100-K100-R100-V100+W100+X100+Y100+Z100)/Q100),0),0)</f>
        <v>0</v>
      </c>
      <c r="AD100" s="16">
        <f>IF((AND(L100&gt;0.9,AA100&gt;0.9)),"Category 1",IF((AND(L100&gt;0.85,AA100&gt;0.85)),"Category 2","None"))</f>
        <v>0</v>
      </c>
      <c r="AE100" s="15">
        <f>ROUNDUP(IF(OR(L100&lt;=0.85,(AA100&lt;=0.85)),0,IF((L100&lt;AA100),(K100-(G100*0.85)),((AA100*G100)-(G100*0.85)))),0)</f>
        <v>0</v>
      </c>
      <c r="AF100" s="18">
        <f>P100/(K100+P100)</f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SUM(AG100:AK100)</f>
        <v>0</v>
      </c>
      <c r="AM100" s="15">
        <v>7</v>
      </c>
      <c r="AN100" s="15">
        <v>1</v>
      </c>
      <c r="AO100" s="15">
        <v>1</v>
      </c>
      <c r="AP100" s="15">
        <v>0</v>
      </c>
      <c r="AQ100" s="15">
        <f>SUM(AM100:AP100)</f>
        <v>0</v>
      </c>
      <c r="AR100" s="15" t="s">
        <v>62</v>
      </c>
      <c r="AS100" s="15" t="s">
        <v>71</v>
      </c>
      <c r="AT100" s="15" t="s">
        <v>64</v>
      </c>
      <c r="AU100" s="15">
        <v>2</v>
      </c>
      <c r="AV100" s="15">
        <v>1.82</v>
      </c>
      <c r="AW100" s="15">
        <v>1.5</v>
      </c>
      <c r="AX100" s="15">
        <v>1.72</v>
      </c>
      <c r="AY100" s="18">
        <v>0.7815</v>
      </c>
      <c r="AZ100" s="18">
        <v>0.8333</v>
      </c>
      <c r="BA100" s="18">
        <v>0.813</v>
      </c>
      <c r="BB100" s="15" t="s">
        <v>65</v>
      </c>
      <c r="BC100" s="15" t="s">
        <v>66</v>
      </c>
    </row>
    <row r="101" spans="1:55">
      <c r="A101" s="15" t="s">
        <v>57</v>
      </c>
      <c r="B101" s="15" t="s">
        <v>58</v>
      </c>
      <c r="C101" s="16" t="s">
        <v>78</v>
      </c>
      <c r="D101" s="17">
        <v>7</v>
      </c>
      <c r="E101" s="17" t="s">
        <v>293</v>
      </c>
      <c r="F101" s="15" t="s">
        <v>294</v>
      </c>
      <c r="G101" s="15">
        <v>22</v>
      </c>
      <c r="H101" s="15">
        <v>17</v>
      </c>
      <c r="I101" s="15">
        <v>0</v>
      </c>
      <c r="J101" s="15">
        <v>0</v>
      </c>
      <c r="K101" s="15">
        <f>H101-I101-J101</f>
        <v>0</v>
      </c>
      <c r="L101" s="18">
        <f>K101/G101</f>
        <v>0</v>
      </c>
      <c r="M101" s="16">
        <v>1.78</v>
      </c>
      <c r="N101" s="15">
        <v>6</v>
      </c>
      <c r="O101" s="15">
        <v>0</v>
      </c>
      <c r="P101" s="15">
        <f>N101-O101</f>
        <v>0</v>
      </c>
      <c r="Q101" s="18">
        <v>0.4333</v>
      </c>
      <c r="R101" s="19">
        <f>P101*Q101</f>
        <v>0</v>
      </c>
      <c r="S101" s="15">
        <v>0</v>
      </c>
      <c r="T101" s="15">
        <v>0</v>
      </c>
      <c r="U101" s="15">
        <v>0</v>
      </c>
      <c r="V101" s="19">
        <f>(((S101+T101)*Q101))+U101</f>
        <v>0</v>
      </c>
      <c r="W101" s="15">
        <v>0</v>
      </c>
      <c r="X101" s="15">
        <v>0</v>
      </c>
      <c r="Y101" s="15">
        <v>0</v>
      </c>
      <c r="Z101" s="19">
        <v>1.4836781</v>
      </c>
      <c r="AA101" s="18">
        <f>(K101+R101+V101-W101-X101-Y101-Z101)/G101</f>
        <v>0</v>
      </c>
      <c r="AB101" s="15">
        <f>IF((((G101*$AA$6)-K101-R101-V101+W101+X101+Y101+Z101)/Q101)&gt;0,ROUNDUP((((G101*$AA$6)-K101-R101-V101+W101+X101+Y101+Z101)/Q101),0),0)</f>
        <v>0</v>
      </c>
      <c r="AC101" s="15">
        <f>IF(((G101-K101-R101-V101+W101+X101+Y101+Z101)/Q101)&gt;0,ROUNDUP(((G101-K101-R101-V101+W101+X101+Y101+Z101)/Q101),0),0)</f>
        <v>0</v>
      </c>
      <c r="AD101" s="16">
        <f>IF((AND(L101&gt;0.9,AA101&gt;0.9)),"Category 1",IF((AND(L101&gt;0.85,AA101&gt;0.85)),"Category 2","None"))</f>
        <v>0</v>
      </c>
      <c r="AE101" s="15">
        <f>ROUNDUP(IF(OR(L101&lt;=0.85,(AA101&lt;=0.85)),0,IF((L101&lt;AA101),(K101-(G101*0.85)),((AA101*G101)-(G101*0.85)))),0)</f>
        <v>0</v>
      </c>
      <c r="AF101" s="18">
        <f>P101/(K101+P101)</f>
        <v>0</v>
      </c>
      <c r="AG101" s="15">
        <v>0</v>
      </c>
      <c r="AH101" s="15">
        <v>5</v>
      </c>
      <c r="AI101" s="15">
        <v>0</v>
      </c>
      <c r="AJ101" s="15">
        <v>0</v>
      </c>
      <c r="AK101" s="15">
        <v>1</v>
      </c>
      <c r="AL101" s="15">
        <f>SUM(AG101:AK101)</f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f>SUM(AM101:AP101)</f>
        <v>0</v>
      </c>
      <c r="AR101" s="15" t="s">
        <v>62</v>
      </c>
      <c r="AS101" s="15" t="s">
        <v>63</v>
      </c>
      <c r="AT101" s="15" t="s">
        <v>64</v>
      </c>
      <c r="AU101" s="15">
        <v>3</v>
      </c>
      <c r="AV101" s="15">
        <v>1.78</v>
      </c>
      <c r="AW101" s="15">
        <v>1.04</v>
      </c>
      <c r="AX101" s="15">
        <v>1.69</v>
      </c>
      <c r="AY101" s="18">
        <v>0.4561</v>
      </c>
      <c r="AZ101" s="18">
        <v>0.8419</v>
      </c>
      <c r="BA101" s="18">
        <v>0.785</v>
      </c>
      <c r="BB101" s="15" t="s">
        <v>82</v>
      </c>
      <c r="BC101" s="15" t="s">
        <v>66</v>
      </c>
    </row>
    <row r="102" spans="1:55">
      <c r="A102" s="15" t="s">
        <v>83</v>
      </c>
      <c r="B102" s="15" t="s">
        <v>118</v>
      </c>
      <c r="C102" s="16" t="s">
        <v>78</v>
      </c>
      <c r="D102" s="17">
        <v>7</v>
      </c>
      <c r="E102" s="17" t="s">
        <v>295</v>
      </c>
      <c r="F102" s="15" t="s">
        <v>296</v>
      </c>
      <c r="G102" s="15">
        <v>17</v>
      </c>
      <c r="H102" s="15">
        <v>18</v>
      </c>
      <c r="I102" s="15">
        <v>0</v>
      </c>
      <c r="J102" s="15">
        <v>1</v>
      </c>
      <c r="K102" s="15">
        <f>H102-I102-J102</f>
        <v>0</v>
      </c>
      <c r="L102" s="18">
        <f>K102/G102</f>
        <v>0</v>
      </c>
      <c r="M102" s="16">
        <v>1.33</v>
      </c>
      <c r="N102" s="15">
        <v>4</v>
      </c>
      <c r="O102" s="15">
        <v>0</v>
      </c>
      <c r="P102" s="15">
        <f>N102-O102</f>
        <v>0</v>
      </c>
      <c r="Q102" s="18">
        <v>0.7727</v>
      </c>
      <c r="R102" s="19">
        <f>P102*Q102</f>
        <v>0</v>
      </c>
      <c r="S102" s="15">
        <v>0</v>
      </c>
      <c r="T102" s="15">
        <v>0</v>
      </c>
      <c r="U102" s="15">
        <v>0</v>
      </c>
      <c r="V102" s="19">
        <f>(((S102+T102)*Q102))+U102</f>
        <v>0</v>
      </c>
      <c r="W102" s="15">
        <v>1</v>
      </c>
      <c r="X102" s="15">
        <v>0</v>
      </c>
      <c r="Y102" s="15">
        <v>0</v>
      </c>
      <c r="Z102" s="19">
        <v>1.0509625</v>
      </c>
      <c r="AA102" s="18">
        <f>(K102+R102+V102-W102-X102-Y102-Z102)/G102</f>
        <v>0</v>
      </c>
      <c r="AB102" s="15">
        <f>IF((((G102*$AA$6)-K102-R102-V102+W102+X102+Y102+Z102)/Q102)&gt;0,ROUNDUP((((G102*$AA$6)-K102-R102-V102+W102+X102+Y102+Z102)/Q102),0),0)</f>
        <v>0</v>
      </c>
      <c r="AC102" s="15">
        <f>IF(((G102-K102-R102-V102+W102+X102+Y102+Z102)/Q102)&gt;0,ROUNDUP(((G102-K102-R102-V102+W102+X102+Y102+Z102)/Q102),0),0)</f>
        <v>0</v>
      </c>
      <c r="AD102" s="16">
        <f>IF((AND(L102&gt;0.9,AA102&gt;0.9)),"Category 1",IF((AND(L102&gt;0.85,AA102&gt;0.85)),"Category 2","None"))</f>
        <v>0</v>
      </c>
      <c r="AE102" s="15">
        <f>ROUNDUP(IF(OR(L102&lt;=0.85,(AA102&lt;=0.85)),0,IF((L102&lt;AA102),(K102-(G102*0.85)),((AA102*G102)-(G102*0.85)))),0)</f>
        <v>0</v>
      </c>
      <c r="AF102" s="18">
        <f>P102/(K102+P102)</f>
        <v>0</v>
      </c>
      <c r="AG102" s="15">
        <v>0</v>
      </c>
      <c r="AH102" s="15">
        <v>1</v>
      </c>
      <c r="AI102" s="15">
        <v>0</v>
      </c>
      <c r="AJ102" s="15">
        <v>1</v>
      </c>
      <c r="AK102" s="15">
        <v>2</v>
      </c>
      <c r="AL102" s="15">
        <f>SUM(AG102:AK102)</f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f>SUM(AM102:AP102)</f>
        <v>0</v>
      </c>
      <c r="AR102" s="15" t="s">
        <v>62</v>
      </c>
      <c r="AS102" s="15" t="s">
        <v>113</v>
      </c>
      <c r="AT102" s="15" t="s">
        <v>64</v>
      </c>
      <c r="AU102" s="15">
        <v>3</v>
      </c>
      <c r="AV102" s="15">
        <v>1.87</v>
      </c>
      <c r="AW102" s="15">
        <v>0.84</v>
      </c>
      <c r="AX102" s="15">
        <v>1.69</v>
      </c>
      <c r="AY102" s="18">
        <v>0.6154</v>
      </c>
      <c r="AZ102" s="18">
        <v>1</v>
      </c>
      <c r="BA102" s="18">
        <v>0.785</v>
      </c>
      <c r="BB102" s="15" t="s">
        <v>82</v>
      </c>
      <c r="BC102" s="15" t="s">
        <v>66</v>
      </c>
    </row>
    <row r="103" spans="1:55">
      <c r="A103" s="15" t="s">
        <v>57</v>
      </c>
      <c r="B103" s="15" t="s">
        <v>130</v>
      </c>
      <c r="C103" s="16" t="s">
        <v>78</v>
      </c>
      <c r="D103" s="17">
        <v>7</v>
      </c>
      <c r="E103" s="17" t="s">
        <v>297</v>
      </c>
      <c r="F103" s="15" t="s">
        <v>298</v>
      </c>
      <c r="G103" s="15">
        <v>28</v>
      </c>
      <c r="H103" s="15">
        <v>23</v>
      </c>
      <c r="I103" s="15">
        <v>0</v>
      </c>
      <c r="J103" s="15">
        <v>0</v>
      </c>
      <c r="K103" s="15">
        <f>H103-I103-J103</f>
        <v>0</v>
      </c>
      <c r="L103" s="18">
        <f>K103/G103</f>
        <v>0</v>
      </c>
      <c r="M103" s="16">
        <v>2.17</v>
      </c>
      <c r="N103" s="15">
        <v>6</v>
      </c>
      <c r="O103" s="15">
        <v>0</v>
      </c>
      <c r="P103" s="15">
        <f>N103-O103</f>
        <v>0</v>
      </c>
      <c r="Q103" s="18">
        <v>0.814</v>
      </c>
      <c r="R103" s="19">
        <f>P103*Q103</f>
        <v>0</v>
      </c>
      <c r="S103" s="15">
        <v>0</v>
      </c>
      <c r="T103" s="15">
        <v>0</v>
      </c>
      <c r="U103" s="15">
        <v>0</v>
      </c>
      <c r="V103" s="19">
        <f>(((S103+T103)*Q103))+U103</f>
        <v>0</v>
      </c>
      <c r="W103" s="15">
        <v>0</v>
      </c>
      <c r="X103" s="15">
        <v>0</v>
      </c>
      <c r="Y103" s="15">
        <v>0</v>
      </c>
      <c r="Z103" s="19">
        <v>1.8680373</v>
      </c>
      <c r="AA103" s="18">
        <f>(K103+R103+V103-W103-X103-Y103-Z103)/G103</f>
        <v>0</v>
      </c>
      <c r="AB103" s="15">
        <f>IF((((G103*$AA$6)-K103-R103-V103+W103+X103+Y103+Z103)/Q103)&gt;0,ROUNDUP((((G103*$AA$6)-K103-R103-V103+W103+X103+Y103+Z103)/Q103),0),0)</f>
        <v>0</v>
      </c>
      <c r="AC103" s="15">
        <f>IF(((G103-K103-R103-V103+W103+X103+Y103+Z103)/Q103)&gt;0,ROUNDUP(((G103-K103-R103-V103+W103+X103+Y103+Z103)/Q103),0),0)</f>
        <v>0</v>
      </c>
      <c r="AD103" s="16">
        <f>IF((AND(L103&gt;0.9,AA103&gt;0.9)),"Category 1",IF((AND(L103&gt;0.85,AA103&gt;0.85)),"Category 2","None"))</f>
        <v>0</v>
      </c>
      <c r="AE103" s="15">
        <f>ROUNDUP(IF(OR(L103&lt;=0.85,(AA103&lt;=0.85)),0,IF((L103&lt;AA103),(K103-(G103*0.85)),((AA103*G103)-(G103*0.85)))),0)</f>
        <v>0</v>
      </c>
      <c r="AF103" s="18">
        <f>P103/(K103+P103)</f>
        <v>0</v>
      </c>
      <c r="AG103" s="15">
        <v>0</v>
      </c>
      <c r="AH103" s="15">
        <v>3</v>
      </c>
      <c r="AI103" s="15">
        <v>0</v>
      </c>
      <c r="AJ103" s="15">
        <v>2</v>
      </c>
      <c r="AK103" s="15">
        <v>1</v>
      </c>
      <c r="AL103" s="15">
        <f>SUM(AG103:AK103)</f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f>SUM(AM103:AP103)</f>
        <v>0</v>
      </c>
      <c r="AR103" s="15" t="s">
        <v>62</v>
      </c>
      <c r="AS103" s="15" t="s">
        <v>92</v>
      </c>
      <c r="AT103" s="15" t="s">
        <v>64</v>
      </c>
      <c r="AU103" s="15">
        <v>3</v>
      </c>
      <c r="AV103" s="15">
        <v>2.46</v>
      </c>
      <c r="AW103" s="15">
        <v>1.63</v>
      </c>
      <c r="AX103" s="15">
        <v>1.69</v>
      </c>
      <c r="AY103" s="18">
        <v>0.8214</v>
      </c>
      <c r="AZ103" s="18">
        <v>0.8</v>
      </c>
      <c r="BA103" s="18">
        <v>0.785</v>
      </c>
      <c r="BB103" s="15" t="s">
        <v>82</v>
      </c>
      <c r="BC103" s="15" t="s">
        <v>66</v>
      </c>
    </row>
    <row r="104" spans="1:55">
      <c r="A104" s="15" t="s">
        <v>67</v>
      </c>
      <c r="B104" s="15" t="s">
        <v>100</v>
      </c>
      <c r="C104" s="16" t="s">
        <v>78</v>
      </c>
      <c r="D104" s="17">
        <v>6</v>
      </c>
      <c r="E104" s="17" t="s">
        <v>299</v>
      </c>
      <c r="F104" s="15" t="s">
        <v>300</v>
      </c>
      <c r="G104" s="15">
        <v>22</v>
      </c>
      <c r="H104" s="15">
        <v>19</v>
      </c>
      <c r="I104" s="15">
        <v>0</v>
      </c>
      <c r="J104" s="15">
        <v>0</v>
      </c>
      <c r="K104" s="15">
        <f>H104-I104-J104</f>
        <v>0</v>
      </c>
      <c r="L104" s="18">
        <f>K104/G104</f>
        <v>0</v>
      </c>
      <c r="M104" s="16">
        <v>2.8</v>
      </c>
      <c r="N104" s="15">
        <v>5</v>
      </c>
      <c r="O104" s="15">
        <v>0</v>
      </c>
      <c r="P104" s="15">
        <f>N104-O104</f>
        <v>0</v>
      </c>
      <c r="Q104" s="18">
        <v>0.7436</v>
      </c>
      <c r="R104" s="19">
        <f>P104*Q104</f>
        <v>0</v>
      </c>
      <c r="S104" s="15">
        <v>0</v>
      </c>
      <c r="T104" s="15">
        <v>0</v>
      </c>
      <c r="U104" s="15">
        <v>0</v>
      </c>
      <c r="V104" s="19">
        <f>(((S104+T104)*Q104))+U104</f>
        <v>0</v>
      </c>
      <c r="W104" s="15">
        <v>2</v>
      </c>
      <c r="X104" s="15">
        <v>0</v>
      </c>
      <c r="Y104" s="15">
        <v>0</v>
      </c>
      <c r="Z104" s="19">
        <v>2.050826</v>
      </c>
      <c r="AA104" s="18">
        <f>(K104+R104+V104-W104-X104-Y104-Z104)/G104</f>
        <v>0</v>
      </c>
      <c r="AB104" s="15">
        <f>IF((((G104*$AA$6)-K104-R104-V104+W104+X104+Y104+Z104)/Q104)&gt;0,ROUNDUP((((G104*$AA$6)-K104-R104-V104+W104+X104+Y104+Z104)/Q104),0),0)</f>
        <v>0</v>
      </c>
      <c r="AC104" s="15">
        <f>IF(((G104-K104-R104-V104+W104+X104+Y104+Z104)/Q104)&gt;0,ROUNDUP(((G104-K104-R104-V104+W104+X104+Y104+Z104)/Q104),0),0)</f>
        <v>0</v>
      </c>
      <c r="AD104" s="16">
        <f>IF((AND(L104&gt;0.9,AA104&gt;0.9)),"Category 1",IF((AND(L104&gt;0.85,AA104&gt;0.85)),"Category 2","None"))</f>
        <v>0</v>
      </c>
      <c r="AE104" s="15">
        <f>ROUNDUP(IF(OR(L104&lt;=0.85,(AA104&lt;=0.85)),0,IF((L104&lt;AA104),(K104-(G104*0.85)),((AA104*G104)-(G104*0.85)))),0)</f>
        <v>0</v>
      </c>
      <c r="AF104" s="18">
        <f>P104/(K104+P104)</f>
        <v>0</v>
      </c>
      <c r="AG104" s="15">
        <v>0</v>
      </c>
      <c r="AH104" s="15">
        <v>4</v>
      </c>
      <c r="AI104" s="15">
        <v>0</v>
      </c>
      <c r="AJ104" s="15">
        <v>1</v>
      </c>
      <c r="AK104" s="15">
        <v>0</v>
      </c>
      <c r="AL104" s="15">
        <f>SUM(AG104:AK104)</f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f>SUM(AM104:AP104)</f>
        <v>0</v>
      </c>
      <c r="AR104" s="15" t="s">
        <v>62</v>
      </c>
      <c r="AS104" s="15" t="s">
        <v>81</v>
      </c>
      <c r="AT104" s="15" t="s">
        <v>64</v>
      </c>
      <c r="AU104" s="15">
        <v>3</v>
      </c>
      <c r="AV104" s="15">
        <v>3.33</v>
      </c>
      <c r="AW104" s="15">
        <v>1.42</v>
      </c>
      <c r="AX104" s="15">
        <v>1.77</v>
      </c>
      <c r="AY104" s="18">
        <v>0.7</v>
      </c>
      <c r="AZ104" s="18">
        <v>0.8889</v>
      </c>
      <c r="BA104" s="18">
        <v>0.7598</v>
      </c>
      <c r="BB104" s="15" t="s">
        <v>88</v>
      </c>
      <c r="BC104" s="15" t="s">
        <v>66</v>
      </c>
    </row>
    <row r="105" spans="1:55">
      <c r="A105" s="15" t="s">
        <v>83</v>
      </c>
      <c r="B105" s="15" t="s">
        <v>118</v>
      </c>
      <c r="C105" s="16" t="s">
        <v>94</v>
      </c>
      <c r="D105" s="17">
        <v>6</v>
      </c>
      <c r="E105" s="17" t="s">
        <v>301</v>
      </c>
      <c r="F105" s="15" t="s">
        <v>302</v>
      </c>
      <c r="G105" s="15">
        <v>11</v>
      </c>
      <c r="H105" s="15">
        <v>13</v>
      </c>
      <c r="I105" s="15">
        <v>0</v>
      </c>
      <c r="J105" s="15">
        <v>0</v>
      </c>
      <c r="K105" s="15">
        <f>H105-I105-J105</f>
        <v>0</v>
      </c>
      <c r="L105" s="18">
        <f>K105/G105</f>
        <v>0</v>
      </c>
      <c r="M105" s="16">
        <v>0.62</v>
      </c>
      <c r="N105" s="15">
        <v>2</v>
      </c>
      <c r="O105" s="15">
        <v>0</v>
      </c>
      <c r="P105" s="15">
        <f>N105-O105</f>
        <v>0</v>
      </c>
      <c r="Q105" s="18">
        <v>0.9524</v>
      </c>
      <c r="R105" s="19">
        <f>P105*Q105</f>
        <v>0</v>
      </c>
      <c r="S105" s="15">
        <v>0</v>
      </c>
      <c r="T105" s="15">
        <v>0</v>
      </c>
      <c r="U105" s="15">
        <v>0</v>
      </c>
      <c r="V105" s="19">
        <f>(((S105+T105)*Q105))+U105</f>
        <v>0</v>
      </c>
      <c r="W105" s="15">
        <v>2</v>
      </c>
      <c r="X105" s="15">
        <v>0</v>
      </c>
      <c r="Y105" s="15">
        <v>0</v>
      </c>
      <c r="Z105" s="19">
        <v>0.511561</v>
      </c>
      <c r="AA105" s="18">
        <f>(K105+R105+V105-W105-X105-Y105-Z105)/G105</f>
        <v>0</v>
      </c>
      <c r="AB105" s="15">
        <f>IF((((G105*$AA$6)-K105-R105-V105+W105+X105+Y105+Z105)/Q105)&gt;0,ROUNDUP((((G105*$AA$6)-K105-R105-V105+W105+X105+Y105+Z105)/Q105),0),0)</f>
        <v>0</v>
      </c>
      <c r="AC105" s="15">
        <f>IF(((G105-K105-R105-V105+W105+X105+Y105+Z105)/Q105)&gt;0,ROUNDUP(((G105-K105-R105-V105+W105+X105+Y105+Z105)/Q105),0),0)</f>
        <v>0</v>
      </c>
      <c r="AD105" s="16">
        <f>IF((AND(L105&gt;0.9,AA105&gt;0.9)),"Category 1",IF((AND(L105&gt;0.85,AA105&gt;0.85)),"Category 2","None"))</f>
        <v>0</v>
      </c>
      <c r="AE105" s="15">
        <f>ROUNDUP(IF(OR(L105&lt;=0.85,(AA105&lt;=0.85)),0,IF((L105&lt;AA105),(K105-(G105*0.85)),((AA105*G105)-(G105*0.85)))),0)</f>
        <v>0</v>
      </c>
      <c r="AF105" s="18">
        <f>P105/(K105+P105)</f>
        <v>0</v>
      </c>
      <c r="AG105" s="15">
        <v>0</v>
      </c>
      <c r="AH105" s="15">
        <v>2</v>
      </c>
      <c r="AI105" s="15">
        <v>0</v>
      </c>
      <c r="AJ105" s="15">
        <v>0</v>
      </c>
      <c r="AK105" s="15">
        <v>0</v>
      </c>
      <c r="AL105" s="15">
        <f>SUM(AG105:AK105)</f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f>SUM(AM105:AP105)</f>
        <v>0</v>
      </c>
      <c r="AR105" s="15" t="s">
        <v>62</v>
      </c>
      <c r="AS105" s="15" t="s">
        <v>113</v>
      </c>
      <c r="AT105" s="15" t="s">
        <v>64</v>
      </c>
      <c r="AU105" s="15">
        <v>7</v>
      </c>
      <c r="AV105" s="15">
        <v>0.81</v>
      </c>
      <c r="AW105" s="15">
        <v>0.43</v>
      </c>
      <c r="AX105" s="15">
        <v>0.83</v>
      </c>
      <c r="AY105" s="18">
        <v>0.9091</v>
      </c>
      <c r="AZ105" s="18">
        <v>1</v>
      </c>
      <c r="BA105" s="18">
        <v>0.8544</v>
      </c>
      <c r="BB105" s="15" t="s">
        <v>105</v>
      </c>
      <c r="BC105" s="15" t="s">
        <v>66</v>
      </c>
    </row>
    <row r="106" spans="1:55">
      <c r="A106" s="15" t="s">
        <v>83</v>
      </c>
      <c r="B106" s="15" t="s">
        <v>89</v>
      </c>
      <c r="C106" s="16" t="s">
        <v>94</v>
      </c>
      <c r="D106" s="17">
        <v>8</v>
      </c>
      <c r="E106" s="17" t="s">
        <v>303</v>
      </c>
      <c r="F106" s="15" t="s">
        <v>304</v>
      </c>
      <c r="G106" s="15">
        <v>13</v>
      </c>
      <c r="H106" s="15">
        <v>13</v>
      </c>
      <c r="I106" s="15">
        <v>1</v>
      </c>
      <c r="J106" s="15">
        <v>0</v>
      </c>
      <c r="K106" s="15">
        <f>H106-I106-J106</f>
        <v>0</v>
      </c>
      <c r="L106" s="18">
        <f>K106/G106</f>
        <v>0</v>
      </c>
      <c r="M106" s="16">
        <v>0.52</v>
      </c>
      <c r="N106" s="15">
        <v>1</v>
      </c>
      <c r="O106" s="15">
        <v>0</v>
      </c>
      <c r="P106" s="15">
        <f>N106-O106</f>
        <v>0</v>
      </c>
      <c r="Q106" s="18">
        <v>0.9697</v>
      </c>
      <c r="R106" s="19">
        <f>P106*Q106</f>
        <v>0</v>
      </c>
      <c r="S106" s="15">
        <v>1</v>
      </c>
      <c r="T106" s="15">
        <v>1</v>
      </c>
      <c r="U106" s="15">
        <v>1</v>
      </c>
      <c r="V106" s="19">
        <f>(((S106+T106)*Q106))+U106</f>
        <v>0</v>
      </c>
      <c r="W106" s="15">
        <v>1</v>
      </c>
      <c r="X106" s="15">
        <v>0</v>
      </c>
      <c r="Y106" s="15">
        <v>0</v>
      </c>
      <c r="Z106" s="19">
        <v>0.3442304</v>
      </c>
      <c r="AA106" s="18">
        <f>(K106+R106+V106-W106-X106-Y106-Z106)/G106</f>
        <v>0</v>
      </c>
      <c r="AB106" s="15">
        <f>IF((((G106*$AA$6)-K106-R106-V106+W106+X106+Y106+Z106)/Q106)&gt;0,ROUNDUP((((G106*$AA$6)-K106-R106-V106+W106+X106+Y106+Z106)/Q106),0),0)</f>
        <v>0</v>
      </c>
      <c r="AC106" s="15">
        <f>IF(((G106-K106-R106-V106+W106+X106+Y106+Z106)/Q106)&gt;0,ROUNDUP(((G106-K106-R106-V106+W106+X106+Y106+Z106)/Q106),0),0)</f>
        <v>0</v>
      </c>
      <c r="AD106" s="16">
        <f>IF((AND(L106&gt;0.9,AA106&gt;0.9)),"Category 1",IF((AND(L106&gt;0.85,AA106&gt;0.85)),"Category 2","None"))</f>
        <v>0</v>
      </c>
      <c r="AE106" s="15">
        <f>ROUNDUP(IF(OR(L106&lt;=0.85,(AA106&lt;=0.85)),0,IF((L106&lt;AA106),(K106-(G106*0.85)),((AA106*G106)-(G106*0.85)))),0)</f>
        <v>0</v>
      </c>
      <c r="AF106" s="18">
        <f>P106/(K106+P106)</f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f>SUM(AG106:AK106)</f>
        <v>0</v>
      </c>
      <c r="AM106" s="15">
        <v>1</v>
      </c>
      <c r="AN106" s="15">
        <v>0</v>
      </c>
      <c r="AO106" s="15">
        <v>0</v>
      </c>
      <c r="AP106" s="15">
        <v>0</v>
      </c>
      <c r="AQ106" s="15">
        <f>SUM(AM106:AP106)</f>
        <v>0</v>
      </c>
      <c r="AR106" s="15" t="s">
        <v>62</v>
      </c>
      <c r="AS106" s="15" t="s">
        <v>92</v>
      </c>
      <c r="AT106" s="15" t="s">
        <v>64</v>
      </c>
      <c r="AU106" s="15">
        <v>7</v>
      </c>
      <c r="AV106" s="15">
        <v>0.78</v>
      </c>
      <c r="AW106" s="15">
        <v>0.39</v>
      </c>
      <c r="AX106" s="15">
        <v>0.83</v>
      </c>
      <c r="AY106" s="18">
        <v>0.9167</v>
      </c>
      <c r="AZ106" s="18">
        <v>1</v>
      </c>
      <c r="BA106" s="18">
        <v>0.8502</v>
      </c>
      <c r="BB106" s="15" t="s">
        <v>126</v>
      </c>
      <c r="BC106" s="15" t="s">
        <v>66</v>
      </c>
    </row>
    <row r="107" spans="1:55">
      <c r="A107" s="15" t="s">
        <v>67</v>
      </c>
      <c r="B107" s="15" t="s">
        <v>305</v>
      </c>
      <c r="C107" s="16" t="s">
        <v>94</v>
      </c>
      <c r="D107" s="17">
        <v>8</v>
      </c>
      <c r="E107" s="17" t="s">
        <v>306</v>
      </c>
      <c r="F107" s="15" t="s">
        <v>307</v>
      </c>
      <c r="G107" s="15">
        <v>26</v>
      </c>
      <c r="H107" s="15">
        <v>25</v>
      </c>
      <c r="I107" s="15">
        <v>0</v>
      </c>
      <c r="J107" s="15">
        <v>1</v>
      </c>
      <c r="K107" s="15">
        <f>H107-I107-J107</f>
        <v>0</v>
      </c>
      <c r="L107" s="18">
        <f>K107/G107</f>
        <v>0</v>
      </c>
      <c r="M107" s="16">
        <v>0.55</v>
      </c>
      <c r="N107" s="15">
        <v>3</v>
      </c>
      <c r="O107" s="15">
        <v>0</v>
      </c>
      <c r="P107" s="15">
        <f>N107-O107</f>
        <v>0</v>
      </c>
      <c r="Q107" s="18">
        <v>0.8913</v>
      </c>
      <c r="R107" s="19">
        <f>P107*Q107</f>
        <v>0</v>
      </c>
      <c r="S107" s="15">
        <v>1</v>
      </c>
      <c r="T107" s="15">
        <v>0</v>
      </c>
      <c r="U107" s="15">
        <v>0</v>
      </c>
      <c r="V107" s="19">
        <f>(((S107+T107)*Q107))+U107</f>
        <v>0</v>
      </c>
      <c r="W107" s="15">
        <v>0</v>
      </c>
      <c r="X107" s="15">
        <v>0</v>
      </c>
      <c r="Y107" s="15">
        <v>0</v>
      </c>
      <c r="Z107" s="19">
        <v>1</v>
      </c>
      <c r="AA107" s="18">
        <f>(K107+R107+V107-W107-X107-Y107-Z107)/G107</f>
        <v>0</v>
      </c>
      <c r="AB107" s="15">
        <f>IF((((G107*$AA$6)-K107-R107-V107+W107+X107+Y107+Z107)/Q107)&gt;0,ROUNDUP((((G107*$AA$6)-K107-R107-V107+W107+X107+Y107+Z107)/Q107),0),0)</f>
        <v>0</v>
      </c>
      <c r="AC107" s="15">
        <f>IF(((G107-K107-R107-V107+W107+X107+Y107+Z107)/Q107)&gt;0,ROUNDUP(((G107-K107-R107-V107+W107+X107+Y107+Z107)/Q107),0),0)</f>
        <v>0</v>
      </c>
      <c r="AD107" s="16">
        <f>IF((AND(L107&gt;0.9,AA107&gt;0.9)),"Category 1",IF((AND(L107&gt;0.85,AA107&gt;0.85)),"Category 2","None"))</f>
        <v>0</v>
      </c>
      <c r="AE107" s="15">
        <f>ROUNDUP(IF(OR(L107&lt;=0.85,(AA107&lt;=0.85)),0,IF((L107&lt;AA107),(K107-(G107*0.85)),((AA107*G107)-(G107*0.85)))),0)</f>
        <v>0</v>
      </c>
      <c r="AF107" s="18">
        <f>P107/(K107+P107)</f>
        <v>0</v>
      </c>
      <c r="AG107" s="15">
        <v>0</v>
      </c>
      <c r="AH107" s="15">
        <v>0</v>
      </c>
      <c r="AI107" s="15">
        <v>0</v>
      </c>
      <c r="AJ107" s="15">
        <v>1</v>
      </c>
      <c r="AK107" s="15">
        <v>0</v>
      </c>
      <c r="AL107" s="15">
        <f>SUM(AG107:AK107)</f>
        <v>0</v>
      </c>
      <c r="AM107" s="15">
        <v>1</v>
      </c>
      <c r="AN107" s="15">
        <v>0</v>
      </c>
      <c r="AO107" s="15">
        <v>1</v>
      </c>
      <c r="AP107" s="15">
        <v>0</v>
      </c>
      <c r="AQ107" s="15">
        <f>SUM(AM107:AP107)</f>
        <v>0</v>
      </c>
      <c r="AR107" s="15" t="s">
        <v>62</v>
      </c>
      <c r="AS107" s="15" t="s">
        <v>71</v>
      </c>
      <c r="AT107" s="15" t="s">
        <v>142</v>
      </c>
      <c r="AU107" s="15">
        <v>7</v>
      </c>
      <c r="AV107" s="15">
        <v>0.86</v>
      </c>
      <c r="AW107" s="15">
        <v>0.44</v>
      </c>
      <c r="AX107" s="15">
        <v>0.83</v>
      </c>
      <c r="AY107" s="18">
        <v>0.7857</v>
      </c>
      <c r="AZ107" s="18">
        <v>0.9375</v>
      </c>
      <c r="BA107" s="18">
        <v>0.8502</v>
      </c>
      <c r="BB107" s="15" t="s">
        <v>126</v>
      </c>
      <c r="BC107" s="15" t="s">
        <v>66</v>
      </c>
    </row>
    <row r="108" spans="1:55">
      <c r="A108" s="15" t="s">
        <v>67</v>
      </c>
      <c r="B108" s="15" t="s">
        <v>200</v>
      </c>
      <c r="C108" s="16" t="s">
        <v>78</v>
      </c>
      <c r="D108" s="17">
        <v>5</v>
      </c>
      <c r="E108" s="17" t="s">
        <v>308</v>
      </c>
      <c r="F108" s="15" t="s">
        <v>309</v>
      </c>
      <c r="G108" s="15">
        <v>13</v>
      </c>
      <c r="H108" s="15">
        <v>12</v>
      </c>
      <c r="I108" s="15">
        <v>0</v>
      </c>
      <c r="J108" s="15">
        <v>0</v>
      </c>
      <c r="K108" s="15">
        <f>H108-I108-J108</f>
        <v>0</v>
      </c>
      <c r="L108" s="18">
        <f>K108/G108</f>
        <v>0</v>
      </c>
      <c r="M108" s="16">
        <v>1.8</v>
      </c>
      <c r="N108" s="15">
        <v>3</v>
      </c>
      <c r="O108" s="15">
        <v>0</v>
      </c>
      <c r="P108" s="15">
        <f>N108-O108</f>
        <v>0</v>
      </c>
      <c r="Q108" s="18">
        <v>0.9615</v>
      </c>
      <c r="R108" s="19">
        <f>P108*Q108</f>
        <v>0</v>
      </c>
      <c r="S108" s="15">
        <v>0</v>
      </c>
      <c r="T108" s="15">
        <v>0</v>
      </c>
      <c r="U108" s="15">
        <v>0</v>
      </c>
      <c r="V108" s="19">
        <f>(((S108+T108)*Q108))+U108</f>
        <v>0</v>
      </c>
      <c r="W108" s="15">
        <v>2</v>
      </c>
      <c r="X108" s="15">
        <v>0</v>
      </c>
      <c r="Y108" s="15">
        <v>0</v>
      </c>
      <c r="Z108" s="19">
        <v>1.3127124</v>
      </c>
      <c r="AA108" s="18">
        <f>(K108+R108+V108-W108-X108-Y108-Z108)/G108</f>
        <v>0</v>
      </c>
      <c r="AB108" s="15">
        <f>IF((((G108*$AA$6)-K108-R108-V108+W108+X108+Y108+Z108)/Q108)&gt;0,ROUNDUP((((G108*$AA$6)-K108-R108-V108+W108+X108+Y108+Z108)/Q108),0),0)</f>
        <v>0</v>
      </c>
      <c r="AC108" s="15">
        <f>IF(((G108-K108-R108-V108+W108+X108+Y108+Z108)/Q108)&gt;0,ROUNDUP(((G108-K108-R108-V108+W108+X108+Y108+Z108)/Q108),0),0)</f>
        <v>0</v>
      </c>
      <c r="AD108" s="16">
        <f>IF((AND(L108&gt;0.9,AA108&gt;0.9)),"Category 1",IF((AND(L108&gt;0.85,AA108&gt;0.85)),"Category 2","None"))</f>
        <v>0</v>
      </c>
      <c r="AE108" s="15">
        <f>ROUNDUP(IF(OR(L108&lt;=0.85,(AA108&lt;=0.85)),0,IF((L108&lt;AA108),(K108-(G108*0.85)),((AA108*G108)-(G108*0.85)))),0)</f>
        <v>0</v>
      </c>
      <c r="AF108" s="18">
        <f>P108/(K108+P108)</f>
        <v>0</v>
      </c>
      <c r="AG108" s="15">
        <v>0</v>
      </c>
      <c r="AH108" s="15">
        <v>1</v>
      </c>
      <c r="AI108" s="15">
        <v>0</v>
      </c>
      <c r="AJ108" s="15">
        <v>0</v>
      </c>
      <c r="AK108" s="15">
        <v>2</v>
      </c>
      <c r="AL108" s="15">
        <f>SUM(AG108:AK108)</f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f>SUM(AM108:AP108)</f>
        <v>0</v>
      </c>
      <c r="AR108" s="15" t="s">
        <v>62</v>
      </c>
      <c r="AS108" s="15" t="s">
        <v>71</v>
      </c>
      <c r="AT108" s="15" t="s">
        <v>64</v>
      </c>
      <c r="AU108" s="15">
        <v>3</v>
      </c>
      <c r="AV108" s="15">
        <v>1.95</v>
      </c>
      <c r="AW108" s="15">
        <v>0.59</v>
      </c>
      <c r="AX108" s="15">
        <v>1.57</v>
      </c>
      <c r="AY108" s="18">
        <v>0.9583</v>
      </c>
      <c r="AZ108" s="18">
        <v>0.8938</v>
      </c>
      <c r="BA108" s="18">
        <v>0.8252</v>
      </c>
      <c r="BB108" s="15" t="s">
        <v>121</v>
      </c>
      <c r="BC108" s="15" t="s">
        <v>66</v>
      </c>
    </row>
    <row r="109" spans="1:55">
      <c r="A109" s="15" t="s">
        <v>83</v>
      </c>
      <c r="B109" s="15" t="s">
        <v>110</v>
      </c>
      <c r="C109" s="16" t="s">
        <v>94</v>
      </c>
      <c r="D109" s="17">
        <v>4</v>
      </c>
      <c r="E109" s="17" t="s">
        <v>310</v>
      </c>
      <c r="F109" s="15" t="s">
        <v>311</v>
      </c>
      <c r="G109" s="15">
        <v>9</v>
      </c>
      <c r="H109" s="15">
        <v>8</v>
      </c>
      <c r="I109" s="15">
        <v>0</v>
      </c>
      <c r="J109" s="15">
        <v>0</v>
      </c>
      <c r="K109" s="15">
        <f>H109-I109-J109</f>
        <v>0</v>
      </c>
      <c r="L109" s="18">
        <f>K109/G109</f>
        <v>0</v>
      </c>
      <c r="M109" s="16">
        <v>0.64</v>
      </c>
      <c r="N109" s="15">
        <v>2</v>
      </c>
      <c r="O109" s="15">
        <v>0</v>
      </c>
      <c r="P109" s="15">
        <f>N109-O109</f>
        <v>0</v>
      </c>
      <c r="Q109" s="18">
        <v>1</v>
      </c>
      <c r="R109" s="19">
        <f>P109*Q109</f>
        <v>0</v>
      </c>
      <c r="S109" s="15">
        <v>1</v>
      </c>
      <c r="T109" s="15">
        <v>0</v>
      </c>
      <c r="U109" s="15">
        <v>0</v>
      </c>
      <c r="V109" s="19">
        <f>(((S109+T109)*Q109))+U109</f>
        <v>0</v>
      </c>
      <c r="W109" s="15">
        <v>2</v>
      </c>
      <c r="X109" s="15">
        <v>0</v>
      </c>
      <c r="Y109" s="15">
        <v>0</v>
      </c>
      <c r="Z109" s="19">
        <v>0.1717329</v>
      </c>
      <c r="AA109" s="18">
        <f>(K109+R109+V109-W109-X109-Y109-Z109)/G109</f>
        <v>0</v>
      </c>
      <c r="AB109" s="15">
        <f>IF((((G109*$AA$6)-K109-R109-V109+W109+X109+Y109+Z109)/Q109)&gt;0,ROUNDUP((((G109*$AA$6)-K109-R109-V109+W109+X109+Y109+Z109)/Q109),0),0)</f>
        <v>0</v>
      </c>
      <c r="AC109" s="15">
        <f>IF(((G109-K109-R109-V109+W109+X109+Y109+Z109)/Q109)&gt;0,ROUNDUP(((G109-K109-R109-V109+W109+X109+Y109+Z109)/Q109),0),0)</f>
        <v>0</v>
      </c>
      <c r="AD109" s="16">
        <f>IF((AND(L109&gt;0.9,AA109&gt;0.9)),"Category 1",IF((AND(L109&gt;0.85,AA109&gt;0.85)),"Category 2","None"))</f>
        <v>0</v>
      </c>
      <c r="AE109" s="15">
        <f>ROUNDUP(IF(OR(L109&lt;=0.85,(AA109&lt;=0.85)),0,IF((L109&lt;AA109),(K109-(G109*0.85)),((AA109*G109)-(G109*0.85)))),0)</f>
        <v>0</v>
      </c>
      <c r="AF109" s="18">
        <f>P109/(K109+P109)</f>
        <v>0</v>
      </c>
      <c r="AG109" s="15">
        <v>0</v>
      </c>
      <c r="AH109" s="15">
        <v>1</v>
      </c>
      <c r="AI109" s="15">
        <v>0</v>
      </c>
      <c r="AJ109" s="15">
        <v>0</v>
      </c>
      <c r="AK109" s="15">
        <v>1</v>
      </c>
      <c r="AL109" s="15">
        <f>SUM(AG109:AK109)</f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f>SUM(AM109:AP109)</f>
        <v>0</v>
      </c>
      <c r="AR109" s="15" t="s">
        <v>62</v>
      </c>
      <c r="AS109" s="15" t="s">
        <v>113</v>
      </c>
      <c r="AT109" s="15" t="s">
        <v>64</v>
      </c>
      <c r="AU109" s="15">
        <v>7</v>
      </c>
      <c r="AV109" s="15">
        <v>0.75</v>
      </c>
      <c r="AW109" s="15">
        <v>0.23</v>
      </c>
      <c r="AX109" s="15">
        <v>0.49</v>
      </c>
      <c r="AY109" s="18">
        <v>1</v>
      </c>
      <c r="AZ109" s="18">
        <v>0.9921</v>
      </c>
      <c r="BA109" s="18">
        <v>0.9567</v>
      </c>
      <c r="BB109" s="15" t="s">
        <v>186</v>
      </c>
      <c r="BC109" s="15" t="s">
        <v>66</v>
      </c>
    </row>
    <row r="110" spans="1:55">
      <c r="A110" s="15" t="s">
        <v>67</v>
      </c>
      <c r="B110" s="15" t="s">
        <v>305</v>
      </c>
      <c r="C110" s="16" t="s">
        <v>94</v>
      </c>
      <c r="D110" s="17">
        <v>7</v>
      </c>
      <c r="E110" s="17" t="s">
        <v>312</v>
      </c>
      <c r="F110" s="15" t="s">
        <v>313</v>
      </c>
      <c r="G110" s="15">
        <v>11</v>
      </c>
      <c r="H110" s="15">
        <v>12</v>
      </c>
      <c r="I110" s="15">
        <v>0</v>
      </c>
      <c r="J110" s="15">
        <v>1</v>
      </c>
      <c r="K110" s="15">
        <f>H110-I110-J110</f>
        <v>0</v>
      </c>
      <c r="L110" s="18">
        <f>K110/G110</f>
        <v>0</v>
      </c>
      <c r="M110" s="16">
        <v>0.59</v>
      </c>
      <c r="N110" s="15">
        <v>1</v>
      </c>
      <c r="O110" s="15">
        <v>0</v>
      </c>
      <c r="P110" s="15">
        <f>N110-O110</f>
        <v>0</v>
      </c>
      <c r="Q110" s="18">
        <v>0.875</v>
      </c>
      <c r="R110" s="19">
        <f>P110*Q110</f>
        <v>0</v>
      </c>
      <c r="S110" s="15">
        <v>0</v>
      </c>
      <c r="T110" s="15">
        <v>0</v>
      </c>
      <c r="U110" s="15">
        <v>0</v>
      </c>
      <c r="V110" s="19">
        <f>(((S110+T110)*Q110))+U110</f>
        <v>0</v>
      </c>
      <c r="W110" s="15">
        <v>0</v>
      </c>
      <c r="X110" s="15">
        <v>0</v>
      </c>
      <c r="Y110" s="15">
        <v>0</v>
      </c>
      <c r="Z110" s="19">
        <v>0.4245831</v>
      </c>
      <c r="AA110" s="18">
        <f>(K110+R110+V110-W110-X110-Y110-Z110)/G110</f>
        <v>0</v>
      </c>
      <c r="AB110" s="15">
        <f>IF((((G110*$AA$6)-K110-R110-V110+W110+X110+Y110+Z110)/Q110)&gt;0,ROUNDUP((((G110*$AA$6)-K110-R110-V110+W110+X110+Y110+Z110)/Q110),0),0)</f>
        <v>0</v>
      </c>
      <c r="AC110" s="15">
        <f>IF(((G110-K110-R110-V110+W110+X110+Y110+Z110)/Q110)&gt;0,ROUNDUP(((G110-K110-R110-V110+W110+X110+Y110+Z110)/Q110),0),0)</f>
        <v>0</v>
      </c>
      <c r="AD110" s="16">
        <f>IF((AND(L110&gt;0.9,AA110&gt;0.9)),"Category 1",IF((AND(L110&gt;0.85,AA110&gt;0.85)),"Category 2","None"))</f>
        <v>0</v>
      </c>
      <c r="AE110" s="15">
        <f>ROUNDUP(IF(OR(L110&lt;=0.85,(AA110&lt;=0.85)),0,IF((L110&lt;AA110),(K110-(G110*0.85)),((AA110*G110)-(G110*0.85)))),0)</f>
        <v>0</v>
      </c>
      <c r="AF110" s="18">
        <f>P110/(K110+P110)</f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1</v>
      </c>
      <c r="AL110" s="15">
        <f>SUM(AG110:AK110)</f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f>SUM(AM110:AP110)</f>
        <v>0</v>
      </c>
      <c r="AR110" s="15" t="s">
        <v>62</v>
      </c>
      <c r="AS110" s="15" t="s">
        <v>71</v>
      </c>
      <c r="AT110" s="15" t="s">
        <v>64</v>
      </c>
      <c r="AU110" s="15">
        <v>7</v>
      </c>
      <c r="AV110" s="15">
        <v>0.74</v>
      </c>
      <c r="AW110" s="15">
        <v>0.45</v>
      </c>
      <c r="AX110" s="15">
        <v>0.89</v>
      </c>
      <c r="AY110" s="18">
        <v>0.875</v>
      </c>
      <c r="AZ110" s="18">
        <v>0.875</v>
      </c>
      <c r="BA110" s="18">
        <v>0.8433</v>
      </c>
      <c r="BB110" s="15" t="s">
        <v>195</v>
      </c>
      <c r="BC110" s="15" t="s">
        <v>66</v>
      </c>
    </row>
    <row r="111" spans="1:55">
      <c r="A111" s="15" t="s">
        <v>67</v>
      </c>
      <c r="B111" s="15" t="s">
        <v>77</v>
      </c>
      <c r="C111" s="16" t="s">
        <v>94</v>
      </c>
      <c r="D111" s="17">
        <v>7</v>
      </c>
      <c r="E111" s="17" t="s">
        <v>314</v>
      </c>
      <c r="F111" s="15" t="s">
        <v>315</v>
      </c>
      <c r="G111" s="15">
        <v>13</v>
      </c>
      <c r="H111" s="15">
        <v>10</v>
      </c>
      <c r="I111" s="15">
        <v>0</v>
      </c>
      <c r="J111" s="15">
        <v>0</v>
      </c>
      <c r="K111" s="15">
        <f>H111-I111-J111</f>
        <v>0</v>
      </c>
      <c r="L111" s="18">
        <f>K111/G111</f>
        <v>0</v>
      </c>
      <c r="M111" s="16">
        <v>1.47</v>
      </c>
      <c r="N111" s="15">
        <v>6</v>
      </c>
      <c r="O111" s="15">
        <v>0</v>
      </c>
      <c r="P111" s="15">
        <f>N111-O111</f>
        <v>0</v>
      </c>
      <c r="Q111" s="18">
        <v>0.7273</v>
      </c>
      <c r="R111" s="19">
        <f>P111*Q111</f>
        <v>0</v>
      </c>
      <c r="S111" s="15">
        <v>0</v>
      </c>
      <c r="T111" s="15">
        <v>0</v>
      </c>
      <c r="U111" s="15">
        <v>0</v>
      </c>
      <c r="V111" s="19">
        <f>(((S111+T111)*Q111))+U111</f>
        <v>0</v>
      </c>
      <c r="W111" s="15">
        <v>0</v>
      </c>
      <c r="X111" s="15">
        <v>0</v>
      </c>
      <c r="Y111" s="15">
        <v>0</v>
      </c>
      <c r="Z111" s="19">
        <v>0.8694155</v>
      </c>
      <c r="AA111" s="18">
        <f>(K111+R111+V111-W111-X111-Y111-Z111)/G111</f>
        <v>0</v>
      </c>
      <c r="AB111" s="15">
        <f>IF((((G111*$AA$6)-K111-R111-V111+W111+X111+Y111+Z111)/Q111)&gt;0,ROUNDUP((((G111*$AA$6)-K111-R111-V111+W111+X111+Y111+Z111)/Q111),0),0)</f>
        <v>0</v>
      </c>
      <c r="AC111" s="15">
        <f>IF(((G111-K111-R111-V111+W111+X111+Y111+Z111)/Q111)&gt;0,ROUNDUP(((G111-K111-R111-V111+W111+X111+Y111+Z111)/Q111),0),0)</f>
        <v>0</v>
      </c>
      <c r="AD111" s="16">
        <f>IF((AND(L111&gt;0.9,AA111&gt;0.9)),"Category 1",IF((AND(L111&gt;0.85,AA111&gt;0.85)),"Category 2","None"))</f>
        <v>0</v>
      </c>
      <c r="AE111" s="15">
        <f>ROUNDUP(IF(OR(L111&lt;=0.85,(AA111&lt;=0.85)),0,IF((L111&lt;AA111),(K111-(G111*0.85)),((AA111*G111)-(G111*0.85)))),0)</f>
        <v>0</v>
      </c>
      <c r="AF111" s="18">
        <f>P111/(K111+P111)</f>
        <v>0</v>
      </c>
      <c r="AG111" s="15">
        <v>0</v>
      </c>
      <c r="AH111" s="15">
        <v>1</v>
      </c>
      <c r="AI111" s="15">
        <v>0</v>
      </c>
      <c r="AJ111" s="15">
        <v>0</v>
      </c>
      <c r="AK111" s="15">
        <v>2</v>
      </c>
      <c r="AL111" s="15">
        <f>SUM(AG111:AK111)</f>
        <v>0</v>
      </c>
      <c r="AM111" s="15">
        <v>3</v>
      </c>
      <c r="AN111" s="15">
        <v>0</v>
      </c>
      <c r="AO111" s="15">
        <v>0</v>
      </c>
      <c r="AP111" s="15">
        <v>0</v>
      </c>
      <c r="AQ111" s="15">
        <f>SUM(AM111:AP111)</f>
        <v>0</v>
      </c>
      <c r="AR111" s="15" t="s">
        <v>62</v>
      </c>
      <c r="AS111" s="15" t="s">
        <v>81</v>
      </c>
      <c r="AT111" s="15" t="s">
        <v>64</v>
      </c>
      <c r="AU111" s="15">
        <v>7</v>
      </c>
      <c r="AV111" s="15">
        <v>1.68</v>
      </c>
      <c r="AW111" s="15">
        <v>0.58</v>
      </c>
      <c r="AX111" s="15">
        <v>0.89</v>
      </c>
      <c r="AY111" s="18">
        <v>0.7333</v>
      </c>
      <c r="AZ111" s="18">
        <v>0.8482</v>
      </c>
      <c r="BA111" s="18">
        <v>0.8433</v>
      </c>
      <c r="BB111" s="15" t="s">
        <v>195</v>
      </c>
      <c r="BC111" s="15" t="s">
        <v>66</v>
      </c>
    </row>
    <row r="112" spans="1:55">
      <c r="A112" s="15" t="s">
        <v>83</v>
      </c>
      <c r="B112" s="15" t="s">
        <v>118</v>
      </c>
      <c r="C112" s="16" t="s">
        <v>78</v>
      </c>
      <c r="D112" s="17">
        <v>6</v>
      </c>
      <c r="E112" s="17" t="s">
        <v>316</v>
      </c>
      <c r="F112" s="15" t="s">
        <v>317</v>
      </c>
      <c r="G112" s="15">
        <v>17</v>
      </c>
      <c r="H112" s="15">
        <v>13</v>
      </c>
      <c r="I112" s="15">
        <v>0</v>
      </c>
      <c r="J112" s="15">
        <v>0</v>
      </c>
      <c r="K112" s="15">
        <f>H112-I112-J112</f>
        <v>0</v>
      </c>
      <c r="L112" s="18">
        <f>K112/G112</f>
        <v>0</v>
      </c>
      <c r="M112" s="16">
        <v>1.27</v>
      </c>
      <c r="N112" s="15">
        <v>5</v>
      </c>
      <c r="O112" s="15">
        <v>0</v>
      </c>
      <c r="P112" s="15">
        <f>N112-O112</f>
        <v>0</v>
      </c>
      <c r="Q112" s="18">
        <v>0.8846</v>
      </c>
      <c r="R112" s="19">
        <f>P112*Q112</f>
        <v>0</v>
      </c>
      <c r="S112" s="15">
        <v>0</v>
      </c>
      <c r="T112" s="15">
        <v>0</v>
      </c>
      <c r="U112" s="15">
        <v>0</v>
      </c>
      <c r="V112" s="19">
        <f>(((S112+T112)*Q112))+U112</f>
        <v>0</v>
      </c>
      <c r="W112" s="15">
        <v>1</v>
      </c>
      <c r="X112" s="15">
        <v>0</v>
      </c>
      <c r="Y112" s="15">
        <v>0</v>
      </c>
      <c r="Z112" s="19">
        <v>1.4260779</v>
      </c>
      <c r="AA112" s="18">
        <f>(K112+R112+V112-W112-X112-Y112-Z112)/G112</f>
        <v>0</v>
      </c>
      <c r="AB112" s="15">
        <f>IF((((G112*$AA$6)-K112-R112-V112+W112+X112+Y112+Z112)/Q112)&gt;0,ROUNDUP((((G112*$AA$6)-K112-R112-V112+W112+X112+Y112+Z112)/Q112),0),0)</f>
        <v>0</v>
      </c>
      <c r="AC112" s="15">
        <f>IF(((G112-K112-R112-V112+W112+X112+Y112+Z112)/Q112)&gt;0,ROUNDUP(((G112-K112-R112-V112+W112+X112+Y112+Z112)/Q112),0),0)</f>
        <v>0</v>
      </c>
      <c r="AD112" s="16">
        <f>IF((AND(L112&gt;0.9,AA112&gt;0.9)),"Category 1",IF((AND(L112&gt;0.85,AA112&gt;0.85)),"Category 2","None"))</f>
        <v>0</v>
      </c>
      <c r="AE112" s="15">
        <f>ROUNDUP(IF(OR(L112&lt;=0.85,(AA112&lt;=0.85)),0,IF((L112&lt;AA112),(K112-(G112*0.85)),((AA112*G112)-(G112*0.85)))),0)</f>
        <v>0</v>
      </c>
      <c r="AF112" s="18">
        <f>P112/(K112+P112)</f>
        <v>0</v>
      </c>
      <c r="AG112" s="15">
        <v>0</v>
      </c>
      <c r="AH112" s="15">
        <v>2</v>
      </c>
      <c r="AI112" s="15">
        <v>0</v>
      </c>
      <c r="AJ112" s="15">
        <v>2</v>
      </c>
      <c r="AK112" s="15">
        <v>1</v>
      </c>
      <c r="AL112" s="15">
        <f>SUM(AG112:AK112)</f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f>SUM(AM112:AP112)</f>
        <v>0</v>
      </c>
      <c r="AR112" s="15" t="s">
        <v>62</v>
      </c>
      <c r="AS112" s="15" t="s">
        <v>113</v>
      </c>
      <c r="AT112" s="15" t="s">
        <v>64</v>
      </c>
      <c r="AU112" s="15">
        <v>3</v>
      </c>
      <c r="AV112" s="15">
        <v>1.55</v>
      </c>
      <c r="AW112" s="15">
        <v>0.85</v>
      </c>
      <c r="AX112" s="15">
        <v>1.77</v>
      </c>
      <c r="AY112" s="18">
        <v>0.875</v>
      </c>
      <c r="AZ112" s="18">
        <v>0.9</v>
      </c>
      <c r="BA112" s="18">
        <v>0.7598</v>
      </c>
      <c r="BB112" s="15" t="s">
        <v>88</v>
      </c>
      <c r="BC112" s="15" t="s">
        <v>66</v>
      </c>
    </row>
    <row r="113" spans="1:55">
      <c r="A113" s="15" t="s">
        <v>67</v>
      </c>
      <c r="B113" s="15" t="s">
        <v>176</v>
      </c>
      <c r="C113" s="16" t="s">
        <v>78</v>
      </c>
      <c r="D113" s="17">
        <v>6</v>
      </c>
      <c r="E113" s="17" t="s">
        <v>318</v>
      </c>
      <c r="F113" s="15" t="s">
        <v>319</v>
      </c>
      <c r="G113" s="15">
        <v>30</v>
      </c>
      <c r="H113" s="15">
        <v>27</v>
      </c>
      <c r="I113" s="15">
        <v>0</v>
      </c>
      <c r="J113" s="15">
        <v>2</v>
      </c>
      <c r="K113" s="15">
        <f>H113-I113-J113</f>
        <v>0</v>
      </c>
      <c r="L113" s="18">
        <f>K113/G113</f>
        <v>0</v>
      </c>
      <c r="M113" s="16">
        <v>1.45</v>
      </c>
      <c r="N113" s="15">
        <v>7</v>
      </c>
      <c r="O113" s="15">
        <v>0</v>
      </c>
      <c r="P113" s="15">
        <f>N113-O113</f>
        <v>0</v>
      </c>
      <c r="Q113" s="18">
        <v>0.8</v>
      </c>
      <c r="R113" s="19">
        <f>P113*Q113</f>
        <v>0</v>
      </c>
      <c r="S113" s="15">
        <v>0</v>
      </c>
      <c r="T113" s="15">
        <v>0</v>
      </c>
      <c r="U113" s="15">
        <v>0</v>
      </c>
      <c r="V113" s="19">
        <f>(((S113+T113)*Q113))+U113</f>
        <v>0</v>
      </c>
      <c r="W113" s="15">
        <v>2</v>
      </c>
      <c r="X113" s="15">
        <v>0</v>
      </c>
      <c r="Y113" s="15">
        <v>0</v>
      </c>
      <c r="Z113" s="19">
        <v>1.8136227</v>
      </c>
      <c r="AA113" s="18">
        <f>(K113+R113+V113-W113-X113-Y113-Z113)/G113</f>
        <v>0</v>
      </c>
      <c r="AB113" s="15">
        <f>IF((((G113*$AA$6)-K113-R113-V113+W113+X113+Y113+Z113)/Q113)&gt;0,ROUNDUP((((G113*$AA$6)-K113-R113-V113+W113+X113+Y113+Z113)/Q113),0),0)</f>
        <v>0</v>
      </c>
      <c r="AC113" s="15">
        <f>IF(((G113-K113-R113-V113+W113+X113+Y113+Z113)/Q113)&gt;0,ROUNDUP(((G113-K113-R113-V113+W113+X113+Y113+Z113)/Q113),0),0)</f>
        <v>0</v>
      </c>
      <c r="AD113" s="16">
        <f>IF((AND(L113&gt;0.9,AA113&gt;0.9)),"Category 1",IF((AND(L113&gt;0.85,AA113&gt;0.85)),"Category 2","None"))</f>
        <v>0</v>
      </c>
      <c r="AE113" s="15">
        <f>ROUNDUP(IF(OR(L113&lt;=0.85,(AA113&lt;=0.85)),0,IF((L113&lt;AA113),(K113-(G113*0.85)),((AA113*G113)-(G113*0.85)))),0)</f>
        <v>0</v>
      </c>
      <c r="AF113" s="18">
        <f>P113/(K113+P113)</f>
        <v>0</v>
      </c>
      <c r="AG113" s="15">
        <v>0</v>
      </c>
      <c r="AH113" s="15">
        <v>4</v>
      </c>
      <c r="AI113" s="15">
        <v>0</v>
      </c>
      <c r="AJ113" s="15">
        <v>2</v>
      </c>
      <c r="AK113" s="15">
        <v>1</v>
      </c>
      <c r="AL113" s="15">
        <f>SUM(AG113:AK113)</f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f>SUM(AM113:AP113)</f>
        <v>0</v>
      </c>
      <c r="AR113" s="15" t="s">
        <v>62</v>
      </c>
      <c r="AS113" s="15" t="s">
        <v>71</v>
      </c>
      <c r="AT113" s="15" t="s">
        <v>64</v>
      </c>
      <c r="AU113" s="15">
        <v>3</v>
      </c>
      <c r="AV113" s="15">
        <v>1.56</v>
      </c>
      <c r="AW113" s="15">
        <v>0.92</v>
      </c>
      <c r="AX113" s="15">
        <v>1.77</v>
      </c>
      <c r="AY113" s="18">
        <v>0.8182</v>
      </c>
      <c r="AZ113" s="18">
        <v>0.8526</v>
      </c>
      <c r="BA113" s="18">
        <v>0.7598</v>
      </c>
      <c r="BB113" s="15" t="s">
        <v>88</v>
      </c>
      <c r="BC113" s="15" t="s">
        <v>66</v>
      </c>
    </row>
    <row r="114" spans="1:55">
      <c r="A114" s="15" t="s">
        <v>83</v>
      </c>
      <c r="B114" s="15" t="s">
        <v>84</v>
      </c>
      <c r="C114" s="16" t="s">
        <v>94</v>
      </c>
      <c r="D114" s="17">
        <v>7</v>
      </c>
      <c r="E114" s="17" t="s">
        <v>320</v>
      </c>
      <c r="F114" s="15" t="s">
        <v>321</v>
      </c>
      <c r="G114" s="15">
        <v>15</v>
      </c>
      <c r="H114" s="15">
        <v>16</v>
      </c>
      <c r="I114" s="15">
        <v>0</v>
      </c>
      <c r="J114" s="15">
        <v>1</v>
      </c>
      <c r="K114" s="15">
        <f>H114-I114-J114</f>
        <v>0</v>
      </c>
      <c r="L114" s="18">
        <f>K114/G114</f>
        <v>0</v>
      </c>
      <c r="M114" s="16">
        <v>0.7</v>
      </c>
      <c r="N114" s="15">
        <v>4</v>
      </c>
      <c r="O114" s="15">
        <v>0</v>
      </c>
      <c r="P114" s="15">
        <f>N114-O114</f>
        <v>0</v>
      </c>
      <c r="Q114" s="18">
        <v>0.9348</v>
      </c>
      <c r="R114" s="19">
        <f>P114*Q114</f>
        <v>0</v>
      </c>
      <c r="S114" s="15">
        <v>0</v>
      </c>
      <c r="T114" s="15">
        <v>0</v>
      </c>
      <c r="U114" s="15">
        <v>0</v>
      </c>
      <c r="V114" s="19">
        <f>(((S114+T114)*Q114))+U114</f>
        <v>0</v>
      </c>
      <c r="W114" s="15">
        <v>2</v>
      </c>
      <c r="X114" s="15">
        <v>1</v>
      </c>
      <c r="Y114" s="15">
        <v>0</v>
      </c>
      <c r="Z114" s="19">
        <v>0.2831011</v>
      </c>
      <c r="AA114" s="18">
        <f>(K114+R114+V114-W114-X114-Y114-Z114)/G114</f>
        <v>0</v>
      </c>
      <c r="AB114" s="15">
        <f>IF((((G114*$AA$6)-K114-R114-V114+W114+X114+Y114+Z114)/Q114)&gt;0,ROUNDUP((((G114*$AA$6)-K114-R114-V114+W114+X114+Y114+Z114)/Q114),0),0)</f>
        <v>0</v>
      </c>
      <c r="AC114" s="15">
        <f>IF(((G114-K114-R114-V114+W114+X114+Y114+Z114)/Q114)&gt;0,ROUNDUP(((G114-K114-R114-V114+W114+X114+Y114+Z114)/Q114),0),0)</f>
        <v>0</v>
      </c>
      <c r="AD114" s="16">
        <f>IF((AND(L114&gt;0.9,AA114&gt;0.9)),"Category 1",IF((AND(L114&gt;0.85,AA114&gt;0.85)),"Category 2","None"))</f>
        <v>0</v>
      </c>
      <c r="AE114" s="15">
        <f>ROUNDUP(IF(OR(L114&lt;=0.85,(AA114&lt;=0.85)),0,IF((L114&lt;AA114),(K114-(G114*0.85)),((AA114*G114)-(G114*0.85)))),0)</f>
        <v>0</v>
      </c>
      <c r="AF114" s="18">
        <f>P114/(K114+P114)</f>
        <v>0</v>
      </c>
      <c r="AG114" s="15">
        <v>0</v>
      </c>
      <c r="AH114" s="15">
        <v>3</v>
      </c>
      <c r="AI114" s="15">
        <v>0</v>
      </c>
      <c r="AJ114" s="15">
        <v>0</v>
      </c>
      <c r="AK114" s="15">
        <v>0</v>
      </c>
      <c r="AL114" s="15">
        <f>SUM(AG114:AK114)</f>
        <v>0</v>
      </c>
      <c r="AM114" s="15">
        <v>0</v>
      </c>
      <c r="AN114" s="15">
        <v>0</v>
      </c>
      <c r="AO114" s="15">
        <v>0</v>
      </c>
      <c r="AP114" s="15">
        <v>1</v>
      </c>
      <c r="AQ114" s="15">
        <f>SUM(AM114:AP114)</f>
        <v>0</v>
      </c>
      <c r="AR114" s="15" t="s">
        <v>62</v>
      </c>
      <c r="AS114" s="15" t="s">
        <v>87</v>
      </c>
      <c r="AT114" s="15" t="s">
        <v>64</v>
      </c>
      <c r="AU114" s="15">
        <v>7</v>
      </c>
      <c r="AV114" s="15">
        <v>0.93</v>
      </c>
      <c r="AW114" s="15">
        <v>0.41</v>
      </c>
      <c r="AX114" s="15">
        <v>0.89</v>
      </c>
      <c r="AY114" s="18">
        <v>0.96</v>
      </c>
      <c r="AZ114" s="18">
        <v>0.9048</v>
      </c>
      <c r="BA114" s="18">
        <v>0.8433</v>
      </c>
      <c r="BB114" s="15" t="s">
        <v>195</v>
      </c>
      <c r="BC114" s="15" t="s">
        <v>66</v>
      </c>
    </row>
    <row r="115" spans="1:55">
      <c r="A115" s="15" t="s">
        <v>83</v>
      </c>
      <c r="B115" s="15" t="s">
        <v>135</v>
      </c>
      <c r="C115" s="16" t="s">
        <v>78</v>
      </c>
      <c r="D115" s="17">
        <v>5</v>
      </c>
      <c r="E115" s="17" t="s">
        <v>322</v>
      </c>
      <c r="F115" s="15" t="s">
        <v>323</v>
      </c>
      <c r="G115" s="15">
        <v>22</v>
      </c>
      <c r="H115" s="15">
        <v>15</v>
      </c>
      <c r="I115" s="15">
        <v>0</v>
      </c>
      <c r="J115" s="15">
        <v>0</v>
      </c>
      <c r="K115" s="15">
        <f>H115-I115-J115</f>
        <v>0</v>
      </c>
      <c r="L115" s="18">
        <f>K115/G115</f>
        <v>0</v>
      </c>
      <c r="M115" s="16">
        <v>1.86</v>
      </c>
      <c r="N115" s="15">
        <v>7</v>
      </c>
      <c r="O115" s="15">
        <v>0</v>
      </c>
      <c r="P115" s="15">
        <f>N115-O115</f>
        <v>0</v>
      </c>
      <c r="Q115" s="18">
        <v>0.7429</v>
      </c>
      <c r="R115" s="19">
        <f>P115*Q115</f>
        <v>0</v>
      </c>
      <c r="S115" s="15">
        <v>1</v>
      </c>
      <c r="T115" s="15">
        <v>0</v>
      </c>
      <c r="U115" s="15">
        <v>0</v>
      </c>
      <c r="V115" s="19">
        <f>(((S115+T115)*Q115))+U115</f>
        <v>0</v>
      </c>
      <c r="W115" s="15">
        <v>1</v>
      </c>
      <c r="X115" s="15">
        <v>0</v>
      </c>
      <c r="Y115" s="15">
        <v>0</v>
      </c>
      <c r="Z115" s="19">
        <v>1.6140455</v>
      </c>
      <c r="AA115" s="18">
        <f>(K115+R115+V115-W115-X115-Y115-Z115)/G115</f>
        <v>0</v>
      </c>
      <c r="AB115" s="15">
        <f>IF((((G115*$AA$6)-K115-R115-V115+W115+X115+Y115+Z115)/Q115)&gt;0,ROUNDUP((((G115*$AA$6)-K115-R115-V115+W115+X115+Y115+Z115)/Q115),0),0)</f>
        <v>0</v>
      </c>
      <c r="AC115" s="15">
        <f>IF(((G115-K115-R115-V115+W115+X115+Y115+Z115)/Q115)&gt;0,ROUNDUP(((G115-K115-R115-V115+W115+X115+Y115+Z115)/Q115),0),0)</f>
        <v>0</v>
      </c>
      <c r="AD115" s="16">
        <f>IF((AND(L115&gt;0.9,AA115&gt;0.9)),"Category 1",IF((AND(L115&gt;0.85,AA115&gt;0.85)),"Category 2","None"))</f>
        <v>0</v>
      </c>
      <c r="AE115" s="15">
        <f>ROUNDUP(IF(OR(L115&lt;=0.85,(AA115&lt;=0.85)),0,IF((L115&lt;AA115),(K115-(G115*0.85)),((AA115*G115)-(G115*0.85)))),0)</f>
        <v>0</v>
      </c>
      <c r="AF115" s="18">
        <f>P115/(K115+P115)</f>
        <v>0</v>
      </c>
      <c r="AG115" s="15">
        <v>0</v>
      </c>
      <c r="AH115" s="15">
        <v>5</v>
      </c>
      <c r="AI115" s="15">
        <v>0</v>
      </c>
      <c r="AJ115" s="15">
        <v>0</v>
      </c>
      <c r="AK115" s="15">
        <v>2</v>
      </c>
      <c r="AL115" s="15">
        <f>SUM(AG115:AK115)</f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f>SUM(AM115:AP115)</f>
        <v>0</v>
      </c>
      <c r="AR115" s="15" t="s">
        <v>62</v>
      </c>
      <c r="AS115" s="15" t="s">
        <v>113</v>
      </c>
      <c r="AT115" s="15" t="s">
        <v>64</v>
      </c>
      <c r="AU115" s="15">
        <v>3</v>
      </c>
      <c r="AV115" s="15">
        <v>2.05</v>
      </c>
      <c r="AW115" s="15">
        <v>0.59</v>
      </c>
      <c r="AX115" s="15">
        <v>1.57</v>
      </c>
      <c r="AY115" s="18">
        <v>0.7419</v>
      </c>
      <c r="AZ115" s="18">
        <v>0.8938</v>
      </c>
      <c r="BA115" s="18">
        <v>0.8252</v>
      </c>
      <c r="BB115" s="15" t="s">
        <v>121</v>
      </c>
      <c r="BC115" s="15" t="s">
        <v>66</v>
      </c>
    </row>
    <row r="116" spans="1:55">
      <c r="A116" s="15" t="s">
        <v>67</v>
      </c>
      <c r="B116" s="15" t="s">
        <v>305</v>
      </c>
      <c r="C116" s="16" t="s">
        <v>94</v>
      </c>
      <c r="D116" s="17">
        <v>7</v>
      </c>
      <c r="E116" s="17" t="s">
        <v>324</v>
      </c>
      <c r="F116" s="15" t="s">
        <v>325</v>
      </c>
      <c r="G116" s="15">
        <v>15</v>
      </c>
      <c r="H116" s="15">
        <v>13</v>
      </c>
      <c r="I116" s="15">
        <v>0</v>
      </c>
      <c r="J116" s="15">
        <v>0</v>
      </c>
      <c r="K116" s="15">
        <f>H116-I116-J116</f>
        <v>0</v>
      </c>
      <c r="L116" s="18">
        <f>K116/G116</f>
        <v>0</v>
      </c>
      <c r="M116" s="16">
        <v>1.1</v>
      </c>
      <c r="N116" s="15">
        <v>5</v>
      </c>
      <c r="O116" s="15">
        <v>0</v>
      </c>
      <c r="P116" s="15">
        <f>N116-O116</f>
        <v>0</v>
      </c>
      <c r="Q116" s="18">
        <v>0.9286</v>
      </c>
      <c r="R116" s="19">
        <f>P116*Q116</f>
        <v>0</v>
      </c>
      <c r="S116" s="15">
        <v>0</v>
      </c>
      <c r="T116" s="15">
        <v>0</v>
      </c>
      <c r="U116" s="15">
        <v>0</v>
      </c>
      <c r="V116" s="19">
        <f>(((S116+T116)*Q116))+U116</f>
        <v>0</v>
      </c>
      <c r="W116" s="15">
        <v>1</v>
      </c>
      <c r="X116" s="15">
        <v>1</v>
      </c>
      <c r="Y116" s="15">
        <v>0</v>
      </c>
      <c r="Z116" s="19">
        <v>0.781021</v>
      </c>
      <c r="AA116" s="18">
        <f>(K116+R116+V116-W116-X116-Y116-Z116)/G116</f>
        <v>0</v>
      </c>
      <c r="AB116" s="15">
        <f>IF((((G116*$AA$6)-K116-R116-V116+W116+X116+Y116+Z116)/Q116)&gt;0,ROUNDUP((((G116*$AA$6)-K116-R116-V116+W116+X116+Y116+Z116)/Q116),0),0)</f>
        <v>0</v>
      </c>
      <c r="AC116" s="15">
        <f>IF(((G116-K116-R116-V116+W116+X116+Y116+Z116)/Q116)&gt;0,ROUNDUP(((G116-K116-R116-V116+W116+X116+Y116+Z116)/Q116),0),0)</f>
        <v>0</v>
      </c>
      <c r="AD116" s="16">
        <f>IF((AND(L116&gt;0.9,AA116&gt;0.9)),"Category 1",IF((AND(L116&gt;0.85,AA116&gt;0.85)),"Category 2","None"))</f>
        <v>0</v>
      </c>
      <c r="AE116" s="15">
        <f>ROUNDUP(IF(OR(L116&lt;=0.85,(AA116&lt;=0.85)),0,IF((L116&lt;AA116),(K116-(G116*0.85)),((AA116*G116)-(G116*0.85)))),0)</f>
        <v>0</v>
      </c>
      <c r="AF116" s="18">
        <f>P116/(K116+P116)</f>
        <v>0</v>
      </c>
      <c r="AG116" s="15">
        <v>0</v>
      </c>
      <c r="AH116" s="15">
        <v>0</v>
      </c>
      <c r="AI116" s="15">
        <v>0</v>
      </c>
      <c r="AJ116" s="15">
        <v>1</v>
      </c>
      <c r="AK116" s="15">
        <v>3</v>
      </c>
      <c r="AL116" s="15">
        <f>SUM(AG116:AK116)</f>
        <v>0</v>
      </c>
      <c r="AM116" s="15">
        <v>1</v>
      </c>
      <c r="AN116" s="15">
        <v>0</v>
      </c>
      <c r="AO116" s="15">
        <v>0</v>
      </c>
      <c r="AP116" s="15">
        <v>0</v>
      </c>
      <c r="AQ116" s="15">
        <f>SUM(AM116:AP116)</f>
        <v>0</v>
      </c>
      <c r="AR116" s="15" t="s">
        <v>62</v>
      </c>
      <c r="AS116" s="15" t="s">
        <v>71</v>
      </c>
      <c r="AT116" s="15" t="s">
        <v>64</v>
      </c>
      <c r="AU116" s="15">
        <v>7</v>
      </c>
      <c r="AV116" s="15">
        <v>1.61</v>
      </c>
      <c r="AW116" s="15">
        <v>0.37</v>
      </c>
      <c r="AX116" s="15">
        <v>0.89</v>
      </c>
      <c r="AY116" s="18">
        <v>0.92</v>
      </c>
      <c r="AZ116" s="18">
        <v>0.9412</v>
      </c>
      <c r="BA116" s="18">
        <v>0.8433</v>
      </c>
      <c r="BB116" s="15" t="s">
        <v>195</v>
      </c>
      <c r="BC116" s="15" t="s">
        <v>66</v>
      </c>
    </row>
    <row r="117" spans="1:55">
      <c r="A117" s="15" t="s">
        <v>57</v>
      </c>
      <c r="B117" s="15" t="s">
        <v>160</v>
      </c>
      <c r="C117" s="16" t="s">
        <v>94</v>
      </c>
      <c r="D117" s="17">
        <v>4</v>
      </c>
      <c r="E117" s="17" t="s">
        <v>326</v>
      </c>
      <c r="F117" s="15" t="s">
        <v>327</v>
      </c>
      <c r="G117" s="15">
        <v>9</v>
      </c>
      <c r="H117" s="15">
        <v>7</v>
      </c>
      <c r="I117" s="15">
        <v>0</v>
      </c>
      <c r="J117" s="15">
        <v>0</v>
      </c>
      <c r="K117" s="15">
        <f>H117-I117-J117</f>
        <v>0</v>
      </c>
      <c r="L117" s="18">
        <f>K117/G117</f>
        <v>0</v>
      </c>
      <c r="M117" s="16">
        <v>0.47</v>
      </c>
      <c r="N117" s="15">
        <v>2</v>
      </c>
      <c r="O117" s="15">
        <v>0</v>
      </c>
      <c r="P117" s="15">
        <f>N117-O117</f>
        <v>0</v>
      </c>
      <c r="Q117" s="18">
        <v>1</v>
      </c>
      <c r="R117" s="19">
        <f>P117*Q117</f>
        <v>0</v>
      </c>
      <c r="S117" s="15">
        <v>0</v>
      </c>
      <c r="T117" s="15">
        <v>0</v>
      </c>
      <c r="U117" s="15">
        <v>0</v>
      </c>
      <c r="V117" s="19">
        <f>(((S117+T117)*Q117))+U117</f>
        <v>0</v>
      </c>
      <c r="W117" s="15">
        <v>2</v>
      </c>
      <c r="X117" s="15">
        <v>0</v>
      </c>
      <c r="Y117" s="15">
        <v>0</v>
      </c>
      <c r="Z117" s="19">
        <v>0.1872245</v>
      </c>
      <c r="AA117" s="18">
        <f>(K117+R117+V117-W117-X117-Y117-Z117)/G117</f>
        <v>0</v>
      </c>
      <c r="AB117" s="15">
        <f>IF((((G117*$AA$6)-K117-R117-V117+W117+X117+Y117+Z117)/Q117)&gt;0,ROUNDUP((((G117*$AA$6)-K117-R117-V117+W117+X117+Y117+Z117)/Q117),0),0)</f>
        <v>0</v>
      </c>
      <c r="AC117" s="15">
        <f>IF(((G117-K117-R117-V117+W117+X117+Y117+Z117)/Q117)&gt;0,ROUNDUP(((G117-K117-R117-V117+W117+X117+Y117+Z117)/Q117),0),0)</f>
        <v>0</v>
      </c>
      <c r="AD117" s="16">
        <f>IF((AND(L117&gt;0.9,AA117&gt;0.9)),"Category 1",IF((AND(L117&gt;0.85,AA117&gt;0.85)),"Category 2","None"))</f>
        <v>0</v>
      </c>
      <c r="AE117" s="15">
        <f>ROUNDUP(IF(OR(L117&lt;=0.85,(AA117&lt;=0.85)),0,IF((L117&lt;AA117),(K117-(G117*0.85)),((AA117*G117)-(G117*0.85)))),0)</f>
        <v>0</v>
      </c>
      <c r="AF117" s="18">
        <f>P117/(K117+P117)</f>
        <v>0</v>
      </c>
      <c r="AG117" s="15">
        <v>0</v>
      </c>
      <c r="AH117" s="15">
        <v>1</v>
      </c>
      <c r="AI117" s="15">
        <v>0</v>
      </c>
      <c r="AJ117" s="15">
        <v>1</v>
      </c>
      <c r="AK117" s="15">
        <v>0</v>
      </c>
      <c r="AL117" s="15">
        <f>SUM(AG117:AK117)</f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f>SUM(AM117:AP117)</f>
        <v>0</v>
      </c>
      <c r="AR117" s="15" t="s">
        <v>62</v>
      </c>
      <c r="AS117" s="15" t="s">
        <v>92</v>
      </c>
      <c r="AT117" s="15" t="s">
        <v>64</v>
      </c>
      <c r="AU117" s="15">
        <v>7</v>
      </c>
      <c r="AV117" s="15">
        <v>0.61</v>
      </c>
      <c r="AW117" s="15">
        <v>0.17</v>
      </c>
      <c r="AX117" s="15">
        <v>0.49</v>
      </c>
      <c r="AY117" s="18">
        <v>1</v>
      </c>
      <c r="AZ117" s="18">
        <v>1</v>
      </c>
      <c r="BA117" s="18">
        <v>0.9567</v>
      </c>
      <c r="BB117" s="15" t="s">
        <v>186</v>
      </c>
      <c r="BC117" s="15" t="s">
        <v>66</v>
      </c>
    </row>
    <row r="118" spans="1:55">
      <c r="A118" s="15" t="s">
        <v>57</v>
      </c>
      <c r="B118" s="15" t="s">
        <v>157</v>
      </c>
      <c r="C118" s="16" t="s">
        <v>78</v>
      </c>
      <c r="D118" s="17">
        <v>8</v>
      </c>
      <c r="E118" s="17" t="s">
        <v>328</v>
      </c>
      <c r="F118" s="15" t="s">
        <v>329</v>
      </c>
      <c r="G118" s="15">
        <v>37</v>
      </c>
      <c r="H118" s="15">
        <v>32</v>
      </c>
      <c r="I118" s="15">
        <v>0</v>
      </c>
      <c r="J118" s="15">
        <v>0</v>
      </c>
      <c r="K118" s="15">
        <f>H118-I118-J118</f>
        <v>0</v>
      </c>
      <c r="L118" s="18">
        <f>K118/G118</f>
        <v>0</v>
      </c>
      <c r="M118" s="16">
        <v>1.61</v>
      </c>
      <c r="N118" s="15">
        <v>4</v>
      </c>
      <c r="O118" s="15">
        <v>0</v>
      </c>
      <c r="P118" s="15">
        <f>N118-O118</f>
        <v>0</v>
      </c>
      <c r="Q118" s="18">
        <v>0.9286</v>
      </c>
      <c r="R118" s="19">
        <f>P118*Q118</f>
        <v>0</v>
      </c>
      <c r="S118" s="15">
        <v>1</v>
      </c>
      <c r="T118" s="15">
        <v>0</v>
      </c>
      <c r="U118" s="15">
        <v>0</v>
      </c>
      <c r="V118" s="19">
        <f>(((S118+T118)*Q118))+U118</f>
        <v>0</v>
      </c>
      <c r="W118" s="15">
        <v>0</v>
      </c>
      <c r="X118" s="15">
        <v>1</v>
      </c>
      <c r="Y118" s="15">
        <v>0</v>
      </c>
      <c r="Z118" s="19">
        <v>1.2264135</v>
      </c>
      <c r="AA118" s="18">
        <f>(K118+R118+V118-W118-X118-Y118-Z118)/G118</f>
        <v>0</v>
      </c>
      <c r="AB118" s="15">
        <f>IF((((G118*$AA$6)-K118-R118-V118+W118+X118+Y118+Z118)/Q118)&gt;0,ROUNDUP((((G118*$AA$6)-K118-R118-V118+W118+X118+Y118+Z118)/Q118),0),0)</f>
        <v>0</v>
      </c>
      <c r="AC118" s="15">
        <f>IF(((G118-K118-R118-V118+W118+X118+Y118+Z118)/Q118)&gt;0,ROUNDUP(((G118-K118-R118-V118+W118+X118+Y118+Z118)/Q118),0),0)</f>
        <v>0</v>
      </c>
      <c r="AD118" s="16">
        <f>IF((AND(L118&gt;0.9,AA118&gt;0.9)),"Category 1",IF((AND(L118&gt;0.85,AA118&gt;0.85)),"Category 2","None"))</f>
        <v>0</v>
      </c>
      <c r="AE118" s="15">
        <f>ROUNDUP(IF(OR(L118&lt;=0.85,(AA118&lt;=0.85)),0,IF((L118&lt;AA118),(K118-(G118*0.85)),((AA118*G118)-(G118*0.85)))),0)</f>
        <v>0</v>
      </c>
      <c r="AF118" s="18">
        <f>P118/(K118+P118)</f>
        <v>0</v>
      </c>
      <c r="AG118" s="15">
        <v>0</v>
      </c>
      <c r="AH118" s="15">
        <v>3</v>
      </c>
      <c r="AI118" s="15">
        <v>0</v>
      </c>
      <c r="AJ118" s="15">
        <v>0</v>
      </c>
      <c r="AK118" s="15">
        <v>1</v>
      </c>
      <c r="AL118" s="15">
        <f>SUM(AG118:AK118)</f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f>SUM(AM118:AP118)</f>
        <v>0</v>
      </c>
      <c r="AR118" s="15" t="s">
        <v>62</v>
      </c>
      <c r="AS118" s="15" t="s">
        <v>63</v>
      </c>
      <c r="AT118" s="15" t="s">
        <v>64</v>
      </c>
      <c r="AU118" s="15">
        <v>3</v>
      </c>
      <c r="AV118" s="15">
        <v>2.52</v>
      </c>
      <c r="AW118" s="15">
        <v>1.78</v>
      </c>
      <c r="AX118" s="15">
        <v>1.99</v>
      </c>
      <c r="AY118" s="18">
        <v>0.7128</v>
      </c>
      <c r="AZ118" s="18">
        <v>0.7738</v>
      </c>
      <c r="BA118" s="18">
        <v>0.7554</v>
      </c>
      <c r="BB118" s="15" t="s">
        <v>93</v>
      </c>
      <c r="BC118" s="15" t="s">
        <v>66</v>
      </c>
    </row>
    <row r="119" spans="1:55">
      <c r="A119" s="15" t="s">
        <v>83</v>
      </c>
      <c r="B119" s="15" t="s">
        <v>118</v>
      </c>
      <c r="C119" s="16" t="s">
        <v>94</v>
      </c>
      <c r="D119" s="17">
        <v>9</v>
      </c>
      <c r="E119" s="17" t="s">
        <v>330</v>
      </c>
      <c r="F119" s="15" t="s">
        <v>331</v>
      </c>
      <c r="G119" s="15">
        <v>22</v>
      </c>
      <c r="H119" s="15">
        <v>16</v>
      </c>
      <c r="I119" s="15">
        <v>0</v>
      </c>
      <c r="J119" s="15">
        <v>0</v>
      </c>
      <c r="K119" s="15">
        <f>H119-I119-J119</f>
        <v>0</v>
      </c>
      <c r="L119" s="18">
        <f>K119/G119</f>
        <v>0</v>
      </c>
      <c r="M119" s="16">
        <v>0.81</v>
      </c>
      <c r="N119" s="15">
        <v>1</v>
      </c>
      <c r="O119" s="15">
        <v>0</v>
      </c>
      <c r="P119" s="15">
        <f>N119-O119</f>
        <v>0</v>
      </c>
      <c r="Q119" s="18">
        <v>0.88</v>
      </c>
      <c r="R119" s="19">
        <f>P119*Q119</f>
        <v>0</v>
      </c>
      <c r="S119" s="15">
        <v>1</v>
      </c>
      <c r="T119" s="15">
        <v>0</v>
      </c>
      <c r="U119" s="15">
        <v>0</v>
      </c>
      <c r="V119" s="19">
        <f>(((S119+T119)*Q119))+U119</f>
        <v>0</v>
      </c>
      <c r="W119" s="15">
        <v>0</v>
      </c>
      <c r="X119" s="15">
        <v>0</v>
      </c>
      <c r="Y119" s="15">
        <v>0</v>
      </c>
      <c r="Z119" s="19">
        <v>0.9621249</v>
      </c>
      <c r="AA119" s="18">
        <f>(K119+R119+V119-W119-X119-Y119-Z119)/G119</f>
        <v>0</v>
      </c>
      <c r="AB119" s="15">
        <f>IF((((G119*$AA$6)-K119-R119-V119+W119+X119+Y119+Z119)/Q119)&gt;0,ROUNDUP((((G119*$AA$6)-K119-R119-V119+W119+X119+Y119+Z119)/Q119),0),0)</f>
        <v>0</v>
      </c>
      <c r="AC119" s="15">
        <f>IF(((G119-K119-R119-V119+W119+X119+Y119+Z119)/Q119)&gt;0,ROUNDUP(((G119-K119-R119-V119+W119+X119+Y119+Z119)/Q119),0),0)</f>
        <v>0</v>
      </c>
      <c r="AD119" s="16">
        <f>IF((AND(L119&gt;0.9,AA119&gt;0.9)),"Category 1",IF((AND(L119&gt;0.85,AA119&gt;0.85)),"Category 2","None"))</f>
        <v>0</v>
      </c>
      <c r="AE119" s="15">
        <f>ROUNDUP(IF(OR(L119&lt;=0.85,(AA119&lt;=0.85)),0,IF((L119&lt;AA119),(K119-(G119*0.85)),((AA119*G119)-(G119*0.85)))),0)</f>
        <v>0</v>
      </c>
      <c r="AF119" s="18">
        <f>P119/(K119+P119)</f>
        <v>0</v>
      </c>
      <c r="AG119" s="15">
        <v>0</v>
      </c>
      <c r="AH119" s="15">
        <v>0</v>
      </c>
      <c r="AI119" s="15">
        <v>0</v>
      </c>
      <c r="AJ119" s="15">
        <v>1</v>
      </c>
      <c r="AK119" s="15">
        <v>0</v>
      </c>
      <c r="AL119" s="15">
        <f>SUM(AG119:AK119)</f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f>SUM(AM119:AP119)</f>
        <v>0</v>
      </c>
      <c r="AR119" s="15" t="s">
        <v>62</v>
      </c>
      <c r="AS119" s="15" t="s">
        <v>113</v>
      </c>
      <c r="AT119" s="15" t="s">
        <v>64</v>
      </c>
      <c r="AU119" s="15">
        <v>7</v>
      </c>
      <c r="AV119" s="15">
        <v>1.52</v>
      </c>
      <c r="AW119" s="15">
        <v>0.69</v>
      </c>
      <c r="AX119" s="15">
        <v>1.19</v>
      </c>
      <c r="AY119" s="18">
        <v>0.8333</v>
      </c>
      <c r="AZ119" s="18">
        <v>0.9</v>
      </c>
      <c r="BA119" s="18">
        <v>0.8551</v>
      </c>
      <c r="BB119" s="15" t="s">
        <v>259</v>
      </c>
      <c r="BC119" s="15" t="s">
        <v>66</v>
      </c>
    </row>
    <row r="120" spans="1:55">
      <c r="A120" s="15" t="s">
        <v>83</v>
      </c>
      <c r="B120" s="15" t="s">
        <v>84</v>
      </c>
      <c r="C120" s="16" t="s">
        <v>78</v>
      </c>
      <c r="D120" s="17">
        <v>6</v>
      </c>
      <c r="E120" s="17" t="s">
        <v>332</v>
      </c>
      <c r="F120" s="15" t="s">
        <v>333</v>
      </c>
      <c r="G120" s="15">
        <v>22</v>
      </c>
      <c r="H120" s="15">
        <v>18</v>
      </c>
      <c r="I120" s="15">
        <v>0</v>
      </c>
      <c r="J120" s="15">
        <v>0</v>
      </c>
      <c r="K120" s="15">
        <f>H120-I120-J120</f>
        <v>0</v>
      </c>
      <c r="L120" s="18">
        <f>K120/G120</f>
        <v>0</v>
      </c>
      <c r="M120" s="16">
        <v>2.03</v>
      </c>
      <c r="N120" s="15">
        <v>3</v>
      </c>
      <c r="O120" s="15">
        <v>0</v>
      </c>
      <c r="P120" s="15">
        <f>N120-O120</f>
        <v>0</v>
      </c>
      <c r="Q120" s="18">
        <v>0.6735</v>
      </c>
      <c r="R120" s="19">
        <f>P120*Q120</f>
        <v>0</v>
      </c>
      <c r="S120" s="15">
        <v>0</v>
      </c>
      <c r="T120" s="15">
        <v>0</v>
      </c>
      <c r="U120" s="15">
        <v>0</v>
      </c>
      <c r="V120" s="19">
        <f>(((S120+T120)*Q120))+U120</f>
        <v>0</v>
      </c>
      <c r="W120" s="15">
        <v>1</v>
      </c>
      <c r="X120" s="15">
        <v>0</v>
      </c>
      <c r="Y120" s="15">
        <v>0</v>
      </c>
      <c r="Z120" s="19">
        <v>1.7408074</v>
      </c>
      <c r="AA120" s="18">
        <f>(K120+R120+V120-W120-X120-Y120-Z120)/G120</f>
        <v>0</v>
      </c>
      <c r="AB120" s="15">
        <f>IF((((G120*$AA$6)-K120-R120-V120+W120+X120+Y120+Z120)/Q120)&gt;0,ROUNDUP((((G120*$AA$6)-K120-R120-V120+W120+X120+Y120+Z120)/Q120),0),0)</f>
        <v>0</v>
      </c>
      <c r="AC120" s="15">
        <f>IF(((G120-K120-R120-V120+W120+X120+Y120+Z120)/Q120)&gt;0,ROUNDUP(((G120-K120-R120-V120+W120+X120+Y120+Z120)/Q120),0),0)</f>
        <v>0</v>
      </c>
      <c r="AD120" s="16">
        <f>IF((AND(L120&gt;0.9,AA120&gt;0.9)),"Category 1",IF((AND(L120&gt;0.85,AA120&gt;0.85)),"Category 2","None"))</f>
        <v>0</v>
      </c>
      <c r="AE120" s="15">
        <f>ROUNDUP(IF(OR(L120&lt;=0.85,(AA120&lt;=0.85)),0,IF((L120&lt;AA120),(K120-(G120*0.85)),((AA120*G120)-(G120*0.85)))),0)</f>
        <v>0</v>
      </c>
      <c r="AF120" s="18">
        <f>P120/(K120+P120)</f>
        <v>0</v>
      </c>
      <c r="AG120" s="15">
        <v>0</v>
      </c>
      <c r="AH120" s="15">
        <v>1</v>
      </c>
      <c r="AI120" s="15">
        <v>0</v>
      </c>
      <c r="AJ120" s="15">
        <v>1</v>
      </c>
      <c r="AK120" s="15">
        <v>0</v>
      </c>
      <c r="AL120" s="15">
        <f>SUM(AG120:AK120)</f>
        <v>0</v>
      </c>
      <c r="AM120" s="15">
        <v>0</v>
      </c>
      <c r="AN120" s="15">
        <v>0</v>
      </c>
      <c r="AO120" s="15">
        <v>1</v>
      </c>
      <c r="AP120" s="15">
        <v>0</v>
      </c>
      <c r="AQ120" s="15">
        <f>SUM(AM120:AP120)</f>
        <v>0</v>
      </c>
      <c r="AR120" s="15" t="s">
        <v>62</v>
      </c>
      <c r="AS120" s="15" t="s">
        <v>87</v>
      </c>
      <c r="AT120" s="15" t="s">
        <v>64</v>
      </c>
      <c r="AU120" s="15">
        <v>3</v>
      </c>
      <c r="AV120" s="15">
        <v>2.14</v>
      </c>
      <c r="AW120" s="15">
        <v>0.92</v>
      </c>
      <c r="AX120" s="15">
        <v>1.77</v>
      </c>
      <c r="AY120" s="18">
        <v>0.6977</v>
      </c>
      <c r="AZ120" s="18">
        <v>0.8526</v>
      </c>
      <c r="BA120" s="18">
        <v>0.7598</v>
      </c>
      <c r="BB120" s="15" t="s">
        <v>88</v>
      </c>
      <c r="BC120" s="15" t="s">
        <v>66</v>
      </c>
    </row>
    <row r="121" spans="1:55">
      <c r="A121" s="15" t="s">
        <v>83</v>
      </c>
      <c r="B121" s="15" t="s">
        <v>144</v>
      </c>
      <c r="C121" s="16" t="s">
        <v>78</v>
      </c>
      <c r="D121" s="17">
        <v>7</v>
      </c>
      <c r="E121" s="17" t="s">
        <v>334</v>
      </c>
      <c r="F121" s="15" t="s">
        <v>335</v>
      </c>
      <c r="G121" s="15">
        <v>17</v>
      </c>
      <c r="H121" s="15">
        <v>14</v>
      </c>
      <c r="I121" s="15">
        <v>0</v>
      </c>
      <c r="J121" s="15">
        <v>0</v>
      </c>
      <c r="K121" s="15">
        <f>H121-I121-J121</f>
        <v>0</v>
      </c>
      <c r="L121" s="18">
        <f>K121/G121</f>
        <v>0</v>
      </c>
      <c r="M121" s="16">
        <v>1.8</v>
      </c>
      <c r="N121" s="15">
        <v>6</v>
      </c>
      <c r="O121" s="15">
        <v>0</v>
      </c>
      <c r="P121" s="15">
        <f>N121-O121</f>
        <v>0</v>
      </c>
      <c r="Q121" s="18">
        <v>0.875</v>
      </c>
      <c r="R121" s="19">
        <f>P121*Q121</f>
        <v>0</v>
      </c>
      <c r="S121" s="15">
        <v>0</v>
      </c>
      <c r="T121" s="15">
        <v>0</v>
      </c>
      <c r="U121" s="15">
        <v>0</v>
      </c>
      <c r="V121" s="19">
        <f>(((S121+T121)*Q121))+U121</f>
        <v>0</v>
      </c>
      <c r="W121" s="15">
        <v>2</v>
      </c>
      <c r="X121" s="15">
        <v>0</v>
      </c>
      <c r="Y121" s="15">
        <v>0</v>
      </c>
      <c r="Z121" s="19">
        <v>0.9550348</v>
      </c>
      <c r="AA121" s="18">
        <f>(K121+R121+V121-W121-X121-Y121-Z121)/G121</f>
        <v>0</v>
      </c>
      <c r="AB121" s="15">
        <f>IF((((G121*$AA$6)-K121-R121-V121+W121+X121+Y121+Z121)/Q121)&gt;0,ROUNDUP((((G121*$AA$6)-K121-R121-V121+W121+X121+Y121+Z121)/Q121),0),0)</f>
        <v>0</v>
      </c>
      <c r="AC121" s="15">
        <f>IF(((G121-K121-R121-V121+W121+X121+Y121+Z121)/Q121)&gt;0,ROUNDUP(((G121-K121-R121-V121+W121+X121+Y121+Z121)/Q121),0),0)</f>
        <v>0</v>
      </c>
      <c r="AD121" s="16">
        <f>IF((AND(L121&gt;0.9,AA121&gt;0.9)),"Category 1",IF((AND(L121&gt;0.85,AA121&gt;0.85)),"Category 2","None"))</f>
        <v>0</v>
      </c>
      <c r="AE121" s="15">
        <f>ROUNDUP(IF(OR(L121&lt;=0.85,(AA121&lt;=0.85)),0,IF((L121&lt;AA121),(K121-(G121*0.85)),((AA121*G121)-(G121*0.85)))),0)</f>
        <v>0</v>
      </c>
      <c r="AF121" s="18">
        <f>P121/(K121+P121)</f>
        <v>0</v>
      </c>
      <c r="AG121" s="15">
        <v>0</v>
      </c>
      <c r="AH121" s="15">
        <v>1</v>
      </c>
      <c r="AI121" s="15">
        <v>4</v>
      </c>
      <c r="AJ121" s="15">
        <v>0</v>
      </c>
      <c r="AK121" s="15">
        <v>0</v>
      </c>
      <c r="AL121" s="15">
        <f>SUM(AG121:AK121)</f>
        <v>0</v>
      </c>
      <c r="AM121" s="15">
        <v>0</v>
      </c>
      <c r="AN121" s="15">
        <v>0</v>
      </c>
      <c r="AO121" s="15">
        <v>1</v>
      </c>
      <c r="AP121" s="15">
        <v>0</v>
      </c>
      <c r="AQ121" s="15">
        <f>SUM(AM121:AP121)</f>
        <v>0</v>
      </c>
      <c r="AR121" s="15" t="s">
        <v>62</v>
      </c>
      <c r="AS121" s="15" t="s">
        <v>71</v>
      </c>
      <c r="AT121" s="15" t="s">
        <v>64</v>
      </c>
      <c r="AU121" s="15">
        <v>3</v>
      </c>
      <c r="AV121" s="15">
        <v>1.87</v>
      </c>
      <c r="AW121" s="15">
        <v>1.04</v>
      </c>
      <c r="AX121" s="15">
        <v>1.69</v>
      </c>
      <c r="AY121" s="18">
        <v>0.8519</v>
      </c>
      <c r="AZ121" s="18">
        <v>0.8419</v>
      </c>
      <c r="BA121" s="18">
        <v>0.785</v>
      </c>
      <c r="BB121" s="15" t="s">
        <v>82</v>
      </c>
      <c r="BC121" s="15" t="s">
        <v>66</v>
      </c>
    </row>
    <row r="122" spans="1:55">
      <c r="A122" s="15" t="s">
        <v>83</v>
      </c>
      <c r="B122" s="15" t="s">
        <v>118</v>
      </c>
      <c r="C122" s="16" t="s">
        <v>78</v>
      </c>
      <c r="D122" s="17">
        <v>6</v>
      </c>
      <c r="E122" s="17" t="s">
        <v>336</v>
      </c>
      <c r="F122" s="15" t="s">
        <v>337</v>
      </c>
      <c r="G122" s="15">
        <v>20</v>
      </c>
      <c r="H122" s="15">
        <v>18</v>
      </c>
      <c r="I122" s="15">
        <v>0</v>
      </c>
      <c r="J122" s="15">
        <v>0</v>
      </c>
      <c r="K122" s="15">
        <f>H122-I122-J122</f>
        <v>0</v>
      </c>
      <c r="L122" s="18">
        <f>K122/G122</f>
        <v>0</v>
      </c>
      <c r="M122" s="16">
        <v>0.78</v>
      </c>
      <c r="N122" s="15">
        <v>4</v>
      </c>
      <c r="O122" s="15">
        <v>0</v>
      </c>
      <c r="P122" s="15">
        <f>N122-O122</f>
        <v>0</v>
      </c>
      <c r="Q122" s="18">
        <v>0.9355</v>
      </c>
      <c r="R122" s="19">
        <f>P122*Q122</f>
        <v>0</v>
      </c>
      <c r="S122" s="15">
        <v>0</v>
      </c>
      <c r="T122" s="15">
        <v>0</v>
      </c>
      <c r="U122" s="15">
        <v>0</v>
      </c>
      <c r="V122" s="19">
        <f>(((S122+T122)*Q122))+U122</f>
        <v>0</v>
      </c>
      <c r="W122" s="15">
        <v>0</v>
      </c>
      <c r="X122" s="15">
        <v>1</v>
      </c>
      <c r="Y122" s="15">
        <v>0</v>
      </c>
      <c r="Z122" s="19">
        <v>0.6700756</v>
      </c>
      <c r="AA122" s="18">
        <f>(K122+R122+V122-W122-X122-Y122-Z122)/G122</f>
        <v>0</v>
      </c>
      <c r="AB122" s="15">
        <f>IF((((G122*$AA$6)-K122-R122-V122+W122+X122+Y122+Z122)/Q122)&gt;0,ROUNDUP((((G122*$AA$6)-K122-R122-V122+W122+X122+Y122+Z122)/Q122),0),0)</f>
        <v>0</v>
      </c>
      <c r="AC122" s="15">
        <f>IF(((G122-K122-R122-V122+W122+X122+Y122+Z122)/Q122)&gt;0,ROUNDUP(((G122-K122-R122-V122+W122+X122+Y122+Z122)/Q122),0),0)</f>
        <v>0</v>
      </c>
      <c r="AD122" s="16">
        <f>IF((AND(L122&gt;0.9,AA122&gt;0.9)),"Category 1",IF((AND(L122&gt;0.85,AA122&gt;0.85)),"Category 2","None"))</f>
        <v>0</v>
      </c>
      <c r="AE122" s="15">
        <f>ROUNDUP(IF(OR(L122&lt;=0.85,(AA122&lt;=0.85)),0,IF((L122&lt;AA122),(K122-(G122*0.85)),((AA122*G122)-(G122*0.85)))),0)</f>
        <v>0</v>
      </c>
      <c r="AF122" s="18">
        <f>P122/(K122+P122)</f>
        <v>0</v>
      </c>
      <c r="AG122" s="15">
        <v>0</v>
      </c>
      <c r="AH122" s="15">
        <v>1</v>
      </c>
      <c r="AI122" s="15">
        <v>0</v>
      </c>
      <c r="AJ122" s="15">
        <v>3</v>
      </c>
      <c r="AK122" s="15">
        <v>0</v>
      </c>
      <c r="AL122" s="15">
        <f>SUM(AG122:AK122)</f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f>SUM(AM122:AP122)</f>
        <v>0</v>
      </c>
      <c r="AR122" s="15" t="s">
        <v>62</v>
      </c>
      <c r="AS122" s="15" t="s">
        <v>113</v>
      </c>
      <c r="AT122" s="15" t="s">
        <v>64</v>
      </c>
      <c r="AU122" s="15">
        <v>3</v>
      </c>
      <c r="AV122" s="15">
        <v>1.05</v>
      </c>
      <c r="AW122" s="15">
        <v>0.57</v>
      </c>
      <c r="AX122" s="15">
        <v>1.77</v>
      </c>
      <c r="AY122" s="18">
        <v>0.8667</v>
      </c>
      <c r="AZ122" s="18">
        <v>1</v>
      </c>
      <c r="BA122" s="18">
        <v>0.7598</v>
      </c>
      <c r="BB122" s="15" t="s">
        <v>88</v>
      </c>
      <c r="BC122" s="15" t="s">
        <v>66</v>
      </c>
    </row>
    <row r="123" spans="1:55">
      <c r="A123" s="15" t="s">
        <v>83</v>
      </c>
      <c r="B123" s="15" t="s">
        <v>135</v>
      </c>
      <c r="C123" s="16" t="s">
        <v>94</v>
      </c>
      <c r="D123" s="17">
        <v>5</v>
      </c>
      <c r="E123" s="17" t="s">
        <v>338</v>
      </c>
      <c r="F123" s="15" t="s">
        <v>339</v>
      </c>
      <c r="G123" s="15">
        <v>11</v>
      </c>
      <c r="H123" s="15">
        <v>11</v>
      </c>
      <c r="I123" s="15">
        <v>0</v>
      </c>
      <c r="J123" s="15">
        <v>0</v>
      </c>
      <c r="K123" s="15">
        <f>H123-I123-J123</f>
        <v>0</v>
      </c>
      <c r="L123" s="18">
        <f>K123/G123</f>
        <v>0</v>
      </c>
      <c r="M123" s="16">
        <v>0.75</v>
      </c>
      <c r="N123" s="15">
        <v>1</v>
      </c>
      <c r="O123" s="15">
        <v>0</v>
      </c>
      <c r="P123" s="15">
        <f>N123-O123</f>
        <v>0</v>
      </c>
      <c r="Q123" s="18">
        <v>0.8755</v>
      </c>
      <c r="R123" s="19">
        <f>P123*Q123</f>
        <v>0</v>
      </c>
      <c r="S123" s="15">
        <v>0</v>
      </c>
      <c r="T123" s="15">
        <v>1</v>
      </c>
      <c r="U123" s="15">
        <v>0</v>
      </c>
      <c r="V123" s="19">
        <f>(((S123+T123)*Q123))+U123</f>
        <v>0</v>
      </c>
      <c r="W123" s="15">
        <v>0</v>
      </c>
      <c r="X123" s="15">
        <v>0</v>
      </c>
      <c r="Y123" s="15">
        <v>0</v>
      </c>
      <c r="Z123" s="19">
        <v>1</v>
      </c>
      <c r="AA123" s="18">
        <f>(K123+R123+V123-W123-X123-Y123-Z123)/G123</f>
        <v>0</v>
      </c>
      <c r="AB123" s="15">
        <f>IF((((G123*$AA$6)-K123-R123-V123+W123+X123+Y123+Z123)/Q123)&gt;0,ROUNDUP((((G123*$AA$6)-K123-R123-V123+W123+X123+Y123+Z123)/Q123),0),0)</f>
        <v>0</v>
      </c>
      <c r="AC123" s="15">
        <f>IF(((G123-K123-R123-V123+W123+X123+Y123+Z123)/Q123)&gt;0,ROUNDUP(((G123-K123-R123-V123+W123+X123+Y123+Z123)/Q123),0),0)</f>
        <v>0</v>
      </c>
      <c r="AD123" s="16">
        <f>IF((AND(L123&gt;0.9,AA123&gt;0.9)),"Category 1",IF((AND(L123&gt;0.85,AA123&gt;0.85)),"Category 2","None"))</f>
        <v>0</v>
      </c>
      <c r="AE123" s="15">
        <f>ROUNDUP(IF(OR(L123&lt;=0.85,(AA123&lt;=0.85)),0,IF((L123&lt;AA123),(K123-(G123*0.85)),((AA123*G123)-(G123*0.85)))),0)</f>
        <v>0</v>
      </c>
      <c r="AF123" s="18">
        <f>P123/(K123+P123)</f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1</v>
      </c>
      <c r="AL123" s="15">
        <f>SUM(AG123:AK123)</f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f>SUM(AM123:AP123)</f>
        <v>0</v>
      </c>
      <c r="AR123" s="15" t="s">
        <v>62</v>
      </c>
      <c r="AS123" s="15" t="s">
        <v>113</v>
      </c>
      <c r="AT123" s="15" t="s">
        <v>64</v>
      </c>
      <c r="AU123" s="15">
        <v>7</v>
      </c>
      <c r="AV123" s="15">
        <v>0.88</v>
      </c>
      <c r="AW123" s="15">
        <v>0.36</v>
      </c>
      <c r="AX123" s="15">
        <v>0.75</v>
      </c>
      <c r="AY123" s="18">
        <v>0.8724</v>
      </c>
      <c r="AZ123" s="18">
        <v>0.8844</v>
      </c>
      <c r="BA123" s="18">
        <v>0.8755</v>
      </c>
      <c r="BB123" s="15" t="s">
        <v>97</v>
      </c>
      <c r="BC123" s="15" t="s">
        <v>340</v>
      </c>
    </row>
    <row r="124" spans="1:55">
      <c r="A124" s="15" t="s">
        <v>67</v>
      </c>
      <c r="B124" s="15" t="s">
        <v>68</v>
      </c>
      <c r="C124" s="16" t="s">
        <v>78</v>
      </c>
      <c r="D124" s="17">
        <v>7</v>
      </c>
      <c r="E124" s="17" t="s">
        <v>341</v>
      </c>
      <c r="F124" s="15" t="s">
        <v>342</v>
      </c>
      <c r="G124" s="15">
        <v>26</v>
      </c>
      <c r="H124" s="15">
        <v>19</v>
      </c>
      <c r="I124" s="15">
        <v>0</v>
      </c>
      <c r="J124" s="15">
        <v>0</v>
      </c>
      <c r="K124" s="15">
        <f>H124-I124-J124</f>
        <v>0</v>
      </c>
      <c r="L124" s="18">
        <f>K124/G124</f>
        <v>0</v>
      </c>
      <c r="M124" s="16">
        <v>1.99</v>
      </c>
      <c r="N124" s="15">
        <v>10</v>
      </c>
      <c r="O124" s="15">
        <v>0</v>
      </c>
      <c r="P124" s="15">
        <f>N124-O124</f>
        <v>0</v>
      </c>
      <c r="Q124" s="18">
        <v>0.7273</v>
      </c>
      <c r="R124" s="19">
        <f>P124*Q124</f>
        <v>0</v>
      </c>
      <c r="S124" s="15">
        <v>0</v>
      </c>
      <c r="T124" s="15">
        <v>0</v>
      </c>
      <c r="U124" s="15">
        <v>0</v>
      </c>
      <c r="V124" s="19">
        <f>(((S124+T124)*Q124))+U124</f>
        <v>0</v>
      </c>
      <c r="W124" s="15">
        <v>0</v>
      </c>
      <c r="X124" s="15">
        <v>0</v>
      </c>
      <c r="Y124" s="15">
        <v>0</v>
      </c>
      <c r="Z124" s="19">
        <v>1.2533745</v>
      </c>
      <c r="AA124" s="18">
        <f>(K124+R124+V124-W124-X124-Y124-Z124)/G124</f>
        <v>0</v>
      </c>
      <c r="AB124" s="15">
        <f>IF((((G124*$AA$6)-K124-R124-V124+W124+X124+Y124+Z124)/Q124)&gt;0,ROUNDUP((((G124*$AA$6)-K124-R124-V124+W124+X124+Y124+Z124)/Q124),0),0)</f>
        <v>0</v>
      </c>
      <c r="AC124" s="15">
        <f>IF(((G124-K124-R124-V124+W124+X124+Y124+Z124)/Q124)&gt;0,ROUNDUP(((G124-K124-R124-V124+W124+X124+Y124+Z124)/Q124),0),0)</f>
        <v>0</v>
      </c>
      <c r="AD124" s="16">
        <f>IF((AND(L124&gt;0.9,AA124&gt;0.9)),"Category 1",IF((AND(L124&gt;0.85,AA124&gt;0.85)),"Category 2","None"))</f>
        <v>0</v>
      </c>
      <c r="AE124" s="15">
        <f>ROUNDUP(IF(OR(L124&lt;=0.85,(AA124&lt;=0.85)),0,IF((L124&lt;AA124),(K124-(G124*0.85)),((AA124*G124)-(G124*0.85)))),0)</f>
        <v>0</v>
      </c>
      <c r="AF124" s="18">
        <f>P124/(K124+P124)</f>
        <v>0</v>
      </c>
      <c r="AG124" s="15">
        <v>0</v>
      </c>
      <c r="AH124" s="15">
        <v>3</v>
      </c>
      <c r="AI124" s="15">
        <v>0</v>
      </c>
      <c r="AJ124" s="15">
        <v>4</v>
      </c>
      <c r="AK124" s="15">
        <v>1</v>
      </c>
      <c r="AL124" s="15">
        <f>SUM(AG124:AK124)</f>
        <v>0</v>
      </c>
      <c r="AM124" s="15">
        <v>2</v>
      </c>
      <c r="AN124" s="15">
        <v>0</v>
      </c>
      <c r="AO124" s="15">
        <v>0</v>
      </c>
      <c r="AP124" s="15">
        <v>0</v>
      </c>
      <c r="AQ124" s="15">
        <f>SUM(AM124:AP124)</f>
        <v>0</v>
      </c>
      <c r="AR124" s="15" t="s">
        <v>62</v>
      </c>
      <c r="AS124" s="15" t="s">
        <v>71</v>
      </c>
      <c r="AT124" s="15" t="s">
        <v>64</v>
      </c>
      <c r="AU124" s="15">
        <v>3</v>
      </c>
      <c r="AV124" s="15">
        <v>2.42</v>
      </c>
      <c r="AW124" s="15">
        <v>1.2</v>
      </c>
      <c r="AX124" s="15">
        <v>1.69</v>
      </c>
      <c r="AY124" s="18">
        <v>0.7222</v>
      </c>
      <c r="AZ124" s="18">
        <v>0.7368</v>
      </c>
      <c r="BA124" s="18">
        <v>0.785</v>
      </c>
      <c r="BB124" s="15" t="s">
        <v>82</v>
      </c>
      <c r="BC124" s="15" t="s">
        <v>66</v>
      </c>
    </row>
    <row r="125" spans="1:55">
      <c r="A125" s="15" t="s">
        <v>67</v>
      </c>
      <c r="B125" s="15" t="s">
        <v>68</v>
      </c>
      <c r="C125" s="16" t="s">
        <v>78</v>
      </c>
      <c r="D125" s="17">
        <v>7</v>
      </c>
      <c r="E125" s="17" t="s">
        <v>343</v>
      </c>
      <c r="F125" s="15" t="s">
        <v>344</v>
      </c>
      <c r="G125" s="15">
        <v>22</v>
      </c>
      <c r="H125" s="15">
        <v>18</v>
      </c>
      <c r="I125" s="15">
        <v>0</v>
      </c>
      <c r="J125" s="15">
        <v>1</v>
      </c>
      <c r="K125" s="15">
        <f>H125-I125-J125</f>
        <v>0</v>
      </c>
      <c r="L125" s="18">
        <f>K125/G125</f>
        <v>0</v>
      </c>
      <c r="M125" s="16">
        <v>1.68</v>
      </c>
      <c r="N125" s="15">
        <v>3</v>
      </c>
      <c r="O125" s="15">
        <v>0</v>
      </c>
      <c r="P125" s="15">
        <f>N125-O125</f>
        <v>0</v>
      </c>
      <c r="Q125" s="18">
        <v>0.7917</v>
      </c>
      <c r="R125" s="19">
        <f>P125*Q125</f>
        <v>0</v>
      </c>
      <c r="S125" s="15">
        <v>1</v>
      </c>
      <c r="T125" s="15">
        <v>0</v>
      </c>
      <c r="U125" s="15">
        <v>0</v>
      </c>
      <c r="V125" s="19">
        <f>(((S125+T125)*Q125))+U125</f>
        <v>0</v>
      </c>
      <c r="W125" s="15">
        <v>1</v>
      </c>
      <c r="X125" s="15">
        <v>0</v>
      </c>
      <c r="Y125" s="15">
        <v>0</v>
      </c>
      <c r="Z125" s="19">
        <v>1.2671358</v>
      </c>
      <c r="AA125" s="18">
        <f>(K125+R125+V125-W125-X125-Y125-Z125)/G125</f>
        <v>0</v>
      </c>
      <c r="AB125" s="15">
        <f>IF((((G125*$AA$6)-K125-R125-V125+W125+X125+Y125+Z125)/Q125)&gt;0,ROUNDUP((((G125*$AA$6)-K125-R125-V125+W125+X125+Y125+Z125)/Q125),0),0)</f>
        <v>0</v>
      </c>
      <c r="AC125" s="15">
        <f>IF(((G125-K125-R125-V125+W125+X125+Y125+Z125)/Q125)&gt;0,ROUNDUP(((G125-K125-R125-V125+W125+X125+Y125+Z125)/Q125),0),0)</f>
        <v>0</v>
      </c>
      <c r="AD125" s="16">
        <f>IF((AND(L125&gt;0.9,AA125&gt;0.9)),"Category 1",IF((AND(L125&gt;0.85,AA125&gt;0.85)),"Category 2","None"))</f>
        <v>0</v>
      </c>
      <c r="AE125" s="15">
        <f>ROUNDUP(IF(OR(L125&lt;=0.85,(AA125&lt;=0.85)),0,IF((L125&lt;AA125),(K125-(G125*0.85)),((AA125*G125)-(G125*0.85)))),0)</f>
        <v>0</v>
      </c>
      <c r="AF125" s="18">
        <f>P125/(K125+P125)</f>
        <v>0</v>
      </c>
      <c r="AG125" s="15">
        <v>0</v>
      </c>
      <c r="AH125" s="15">
        <v>2</v>
      </c>
      <c r="AI125" s="15">
        <v>0</v>
      </c>
      <c r="AJ125" s="15">
        <v>0</v>
      </c>
      <c r="AK125" s="15">
        <v>0</v>
      </c>
      <c r="AL125" s="15">
        <f>SUM(AG125:AK125)</f>
        <v>0</v>
      </c>
      <c r="AM125" s="15">
        <v>1</v>
      </c>
      <c r="AN125" s="15">
        <v>0</v>
      </c>
      <c r="AO125" s="15">
        <v>0</v>
      </c>
      <c r="AP125" s="15">
        <v>0</v>
      </c>
      <c r="AQ125" s="15">
        <f>SUM(AM125:AP125)</f>
        <v>0</v>
      </c>
      <c r="AR125" s="15" t="s">
        <v>62</v>
      </c>
      <c r="AS125" s="15" t="s">
        <v>71</v>
      </c>
      <c r="AT125" s="15" t="s">
        <v>64</v>
      </c>
      <c r="AU125" s="15">
        <v>3</v>
      </c>
      <c r="AV125" s="15">
        <v>1.8</v>
      </c>
      <c r="AW125" s="15">
        <v>1.04</v>
      </c>
      <c r="AX125" s="15">
        <v>1.69</v>
      </c>
      <c r="AY125" s="18">
        <v>0.7949</v>
      </c>
      <c r="AZ125" s="18">
        <v>0.8419</v>
      </c>
      <c r="BA125" s="18">
        <v>0.785</v>
      </c>
      <c r="BB125" s="15" t="s">
        <v>82</v>
      </c>
      <c r="BC125" s="15" t="s">
        <v>66</v>
      </c>
    </row>
    <row r="126" spans="1:55">
      <c r="A126" s="15" t="s">
        <v>57</v>
      </c>
      <c r="B126" s="15" t="s">
        <v>169</v>
      </c>
      <c r="C126" s="16" t="s">
        <v>78</v>
      </c>
      <c r="D126" s="17">
        <v>5</v>
      </c>
      <c r="E126" s="17" t="s">
        <v>345</v>
      </c>
      <c r="F126" s="15" t="s">
        <v>346</v>
      </c>
      <c r="G126" s="15">
        <v>17</v>
      </c>
      <c r="H126" s="15">
        <v>13</v>
      </c>
      <c r="I126" s="15">
        <v>0</v>
      </c>
      <c r="J126" s="15">
        <v>0</v>
      </c>
      <c r="K126" s="15">
        <f>H126-I126-J126</f>
        <v>0</v>
      </c>
      <c r="L126" s="18">
        <f>K126/G126</f>
        <v>0</v>
      </c>
      <c r="M126" s="16">
        <v>1.88</v>
      </c>
      <c r="N126" s="15">
        <v>5</v>
      </c>
      <c r="O126" s="15">
        <v>0</v>
      </c>
      <c r="P126" s="15">
        <f>N126-O126</f>
        <v>0</v>
      </c>
      <c r="Q126" s="18">
        <v>0.7105</v>
      </c>
      <c r="R126" s="19">
        <f>P126*Q126</f>
        <v>0</v>
      </c>
      <c r="S126" s="15">
        <v>0</v>
      </c>
      <c r="T126" s="15">
        <v>0</v>
      </c>
      <c r="U126" s="15">
        <v>1</v>
      </c>
      <c r="V126" s="19">
        <f>(((S126+T126)*Q126))+U126</f>
        <v>0</v>
      </c>
      <c r="W126" s="15">
        <v>0</v>
      </c>
      <c r="X126" s="15">
        <v>0</v>
      </c>
      <c r="Y126" s="15">
        <v>1</v>
      </c>
      <c r="Z126" s="19">
        <v>0.8220501</v>
      </c>
      <c r="AA126" s="18">
        <f>(K126+R126+V126-W126-X126-Y126-Z126)/G126</f>
        <v>0</v>
      </c>
      <c r="AB126" s="15">
        <f>IF((((G126*$AA$6)-K126-R126-V126+W126+X126+Y126+Z126)/Q126)&gt;0,ROUNDUP((((G126*$AA$6)-K126-R126-V126+W126+X126+Y126+Z126)/Q126),0),0)</f>
        <v>0</v>
      </c>
      <c r="AC126" s="15">
        <f>IF(((G126-K126-R126-V126+W126+X126+Y126+Z126)/Q126)&gt;0,ROUNDUP(((G126-K126-R126-V126+W126+X126+Y126+Z126)/Q126),0),0)</f>
        <v>0</v>
      </c>
      <c r="AD126" s="16">
        <f>IF((AND(L126&gt;0.9,AA126&gt;0.9)),"Category 1",IF((AND(L126&gt;0.85,AA126&gt;0.85)),"Category 2","None"))</f>
        <v>0</v>
      </c>
      <c r="AE126" s="15">
        <f>ROUNDUP(IF(OR(L126&lt;=0.85,(AA126&lt;=0.85)),0,IF((L126&lt;AA126),(K126-(G126*0.85)),((AA126*G126)-(G126*0.85)))),0)</f>
        <v>0</v>
      </c>
      <c r="AF126" s="18">
        <f>P126/(K126+P126)</f>
        <v>0</v>
      </c>
      <c r="AG126" s="15">
        <v>0</v>
      </c>
      <c r="AH126" s="15">
        <v>1</v>
      </c>
      <c r="AI126" s="15">
        <v>0</v>
      </c>
      <c r="AJ126" s="15">
        <v>0</v>
      </c>
      <c r="AK126" s="15">
        <v>4</v>
      </c>
      <c r="AL126" s="15">
        <f>SUM(AG126:AK126)</f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f>SUM(AM126:AP126)</f>
        <v>0</v>
      </c>
      <c r="AR126" s="15" t="s">
        <v>62</v>
      </c>
      <c r="AS126" s="15" t="s">
        <v>63</v>
      </c>
      <c r="AT126" s="15" t="s">
        <v>64</v>
      </c>
      <c r="AU126" s="15">
        <v>3</v>
      </c>
      <c r="AV126" s="15">
        <v>1.88</v>
      </c>
      <c r="AW126" s="15">
        <v>0.59</v>
      </c>
      <c r="AX126" s="15">
        <v>1.57</v>
      </c>
      <c r="AY126" s="18">
        <v>0.7297</v>
      </c>
      <c r="AZ126" s="18">
        <v>0.8938</v>
      </c>
      <c r="BA126" s="18">
        <v>0.8252</v>
      </c>
      <c r="BB126" s="15" t="s">
        <v>121</v>
      </c>
      <c r="BC126" s="15" t="s">
        <v>66</v>
      </c>
    </row>
    <row r="127" spans="1:55">
      <c r="A127" s="15" t="s">
        <v>57</v>
      </c>
      <c r="B127" s="15" t="s">
        <v>347</v>
      </c>
      <c r="C127" s="16" t="s">
        <v>348</v>
      </c>
      <c r="D127" s="17">
        <v>11</v>
      </c>
      <c r="E127" s="17" t="s">
        <v>349</v>
      </c>
      <c r="F127" s="15" t="s">
        <v>350</v>
      </c>
      <c r="G127" s="15">
        <v>83</v>
      </c>
      <c r="H127" s="15">
        <v>69</v>
      </c>
      <c r="I127" s="15">
        <v>1</v>
      </c>
      <c r="J127" s="15">
        <v>1</v>
      </c>
      <c r="K127" s="15">
        <f>H127-I127-J127</f>
        <v>0</v>
      </c>
      <c r="L127" s="18">
        <f>K127/G127</f>
        <v>0</v>
      </c>
      <c r="M127" s="16">
        <v>2.94</v>
      </c>
      <c r="N127" s="15">
        <v>19</v>
      </c>
      <c r="O127" s="15">
        <v>0</v>
      </c>
      <c r="P127" s="15">
        <f>N127-O127</f>
        <v>0</v>
      </c>
      <c r="Q127" s="18">
        <v>0.6739</v>
      </c>
      <c r="R127" s="19">
        <f>P127*Q127</f>
        <v>0</v>
      </c>
      <c r="S127" s="15">
        <v>0</v>
      </c>
      <c r="T127" s="15">
        <v>1</v>
      </c>
      <c r="U127" s="15">
        <v>1</v>
      </c>
      <c r="V127" s="19">
        <f>(((S127+T127)*Q127))+U127</f>
        <v>0</v>
      </c>
      <c r="W127" s="15">
        <v>0</v>
      </c>
      <c r="X127" s="15">
        <v>0</v>
      </c>
      <c r="Y127" s="15">
        <v>0</v>
      </c>
      <c r="Z127" s="19">
        <v>11.2604463</v>
      </c>
      <c r="AA127" s="18">
        <f>(K127+R127+V127-W127-X127-Y127-Z127)/G127</f>
        <v>0</v>
      </c>
      <c r="AB127" s="15">
        <f>IF((((G127*$AA$6)-K127-R127-V127+W127+X127+Y127+Z127)/Q127)&gt;0,ROUNDUP((((G127*$AA$6)-K127-R127-V127+W127+X127+Y127+Z127)/Q127),0),0)</f>
        <v>0</v>
      </c>
      <c r="AC127" s="15">
        <f>IF(((G127-K127-R127-V127+W127+X127+Y127+Z127)/Q127)&gt;0,ROUNDUP(((G127-K127-R127-V127+W127+X127+Y127+Z127)/Q127),0),0)</f>
        <v>0</v>
      </c>
      <c r="AD127" s="16">
        <f>IF((AND(L127&gt;0.9,AA127&gt;0.9)),"Category 1",IF((AND(L127&gt;0.85,AA127&gt;0.85)),"Category 2","None"))</f>
        <v>0</v>
      </c>
      <c r="AE127" s="15">
        <f>ROUNDUP(IF(OR(L127&lt;=0.85,(AA127&lt;=0.85)),0,IF((L127&lt;AA127),(K127-(G127*0.85)),((AA127*G127)-(G127*0.85)))),0)</f>
        <v>0</v>
      </c>
      <c r="AF127" s="18">
        <f>P127/(K127+P127)</f>
        <v>0</v>
      </c>
      <c r="AG127" s="15">
        <v>0</v>
      </c>
      <c r="AH127" s="15">
        <v>7</v>
      </c>
      <c r="AI127" s="15">
        <v>2</v>
      </c>
      <c r="AJ127" s="15">
        <v>5</v>
      </c>
      <c r="AK127" s="15">
        <v>1</v>
      </c>
      <c r="AL127" s="15">
        <f>SUM(AG127:AK127)</f>
        <v>0</v>
      </c>
      <c r="AM127" s="15">
        <v>1</v>
      </c>
      <c r="AN127" s="15">
        <v>2</v>
      </c>
      <c r="AO127" s="15">
        <v>1</v>
      </c>
      <c r="AP127" s="15">
        <v>0</v>
      </c>
      <c r="AQ127" s="15">
        <f>SUM(AM127:AP127)</f>
        <v>0</v>
      </c>
      <c r="AR127" s="15" t="s">
        <v>351</v>
      </c>
      <c r="AS127" s="15" t="s">
        <v>92</v>
      </c>
      <c r="AT127" s="15" t="s">
        <v>142</v>
      </c>
      <c r="AU127" s="15">
        <v>6</v>
      </c>
      <c r="AV127" s="15">
        <v>3.69</v>
      </c>
      <c r="AW127" s="15">
        <v>2.35</v>
      </c>
      <c r="AX127" s="15">
        <v>2.26</v>
      </c>
      <c r="AY127" s="18">
        <v>0.675</v>
      </c>
      <c r="AZ127" s="18">
        <v>0.6731</v>
      </c>
      <c r="BA127" s="18">
        <v>0.7041</v>
      </c>
      <c r="BB127" s="15" t="s">
        <v>352</v>
      </c>
      <c r="BC127" s="15" t="s">
        <v>66</v>
      </c>
    </row>
    <row r="128" spans="1:55">
      <c r="A128" s="15" t="s">
        <v>67</v>
      </c>
      <c r="B128" s="15" t="s">
        <v>100</v>
      </c>
      <c r="C128" s="16" t="s">
        <v>94</v>
      </c>
      <c r="D128" s="17">
        <v>5</v>
      </c>
      <c r="E128" s="17" t="s">
        <v>353</v>
      </c>
      <c r="F128" s="15" t="s">
        <v>354</v>
      </c>
      <c r="G128" s="15">
        <v>11</v>
      </c>
      <c r="H128" s="15">
        <v>10</v>
      </c>
      <c r="I128" s="15">
        <v>0</v>
      </c>
      <c r="J128" s="15">
        <v>0</v>
      </c>
      <c r="K128" s="15">
        <f>H128-I128-J128</f>
        <v>0</v>
      </c>
      <c r="L128" s="18">
        <f>K128/G128</f>
        <v>0</v>
      </c>
      <c r="M128" s="16">
        <v>0.55</v>
      </c>
      <c r="N128" s="15">
        <v>5</v>
      </c>
      <c r="O128" s="15">
        <v>0</v>
      </c>
      <c r="P128" s="15">
        <f>N128-O128</f>
        <v>0</v>
      </c>
      <c r="Q128" s="18">
        <v>0.9167</v>
      </c>
      <c r="R128" s="19">
        <f>P128*Q128</f>
        <v>0</v>
      </c>
      <c r="S128" s="15">
        <v>0</v>
      </c>
      <c r="T128" s="15">
        <v>0</v>
      </c>
      <c r="U128" s="15">
        <v>0</v>
      </c>
      <c r="V128" s="19">
        <f>(((S128+T128)*Q128))+U128</f>
        <v>0</v>
      </c>
      <c r="W128" s="15">
        <v>0</v>
      </c>
      <c r="X128" s="15">
        <v>0</v>
      </c>
      <c r="Y128" s="15">
        <v>0</v>
      </c>
      <c r="Z128" s="19">
        <v>0.4624416</v>
      </c>
      <c r="AA128" s="18">
        <f>(K128+R128+V128-W128-X128-Y128-Z128)/G128</f>
        <v>0</v>
      </c>
      <c r="AB128" s="15">
        <f>IF((((G128*$AA$6)-K128-R128-V128+W128+X128+Y128+Z128)/Q128)&gt;0,ROUNDUP((((G128*$AA$6)-K128-R128-V128+W128+X128+Y128+Z128)/Q128),0),0)</f>
        <v>0</v>
      </c>
      <c r="AC128" s="15">
        <f>IF(((G128-K128-R128-V128+W128+X128+Y128+Z128)/Q128)&gt;0,ROUNDUP(((G128-K128-R128-V128+W128+X128+Y128+Z128)/Q128),0),0)</f>
        <v>0</v>
      </c>
      <c r="AD128" s="16">
        <f>IF((AND(L128&gt;0.9,AA128&gt;0.9)),"Category 1",IF((AND(L128&gt;0.85,AA128&gt;0.85)),"Category 2","None"))</f>
        <v>0</v>
      </c>
      <c r="AE128" s="15">
        <f>ROUNDUP(IF(OR(L128&lt;=0.85,(AA128&lt;=0.85)),0,IF((L128&lt;AA128),(K128-(G128*0.85)),((AA128*G128)-(G128*0.85)))),0)</f>
        <v>0</v>
      </c>
      <c r="AF128" s="18">
        <f>P128/(K128+P128)</f>
        <v>0</v>
      </c>
      <c r="AG128" s="15">
        <v>0</v>
      </c>
      <c r="AH128" s="15">
        <v>0</v>
      </c>
      <c r="AI128" s="15">
        <v>0</v>
      </c>
      <c r="AJ128" s="15">
        <v>1</v>
      </c>
      <c r="AK128" s="15">
        <v>3</v>
      </c>
      <c r="AL128" s="15">
        <f>SUM(AG128:AK128)</f>
        <v>0</v>
      </c>
      <c r="AM128" s="15">
        <v>0</v>
      </c>
      <c r="AN128" s="15">
        <v>0</v>
      </c>
      <c r="AO128" s="15">
        <v>0</v>
      </c>
      <c r="AP128" s="15">
        <v>1</v>
      </c>
      <c r="AQ128" s="15">
        <f>SUM(AM128:AP128)</f>
        <v>0</v>
      </c>
      <c r="AR128" s="15" t="s">
        <v>62</v>
      </c>
      <c r="AS128" s="15" t="s">
        <v>81</v>
      </c>
      <c r="AT128" s="15" t="s">
        <v>64</v>
      </c>
      <c r="AU128" s="15">
        <v>7</v>
      </c>
      <c r="AV128" s="15">
        <v>0.75</v>
      </c>
      <c r="AW128" s="15">
        <v>0.26</v>
      </c>
      <c r="AX128" s="15">
        <v>0.75</v>
      </c>
      <c r="AY128" s="18">
        <v>0.95</v>
      </c>
      <c r="AZ128" s="18">
        <v>0.875</v>
      </c>
      <c r="BA128" s="18">
        <v>0.8755</v>
      </c>
      <c r="BB128" s="15" t="s">
        <v>97</v>
      </c>
      <c r="BC128" s="15" t="s">
        <v>66</v>
      </c>
    </row>
    <row r="129" spans="1:55">
      <c r="A129" s="15" t="s">
        <v>57</v>
      </c>
      <c r="B129" s="15" t="s">
        <v>157</v>
      </c>
      <c r="C129" s="16" t="s">
        <v>94</v>
      </c>
      <c r="D129" s="17">
        <v>7</v>
      </c>
      <c r="E129" s="17" t="s">
        <v>355</v>
      </c>
      <c r="F129" s="15" t="s">
        <v>356</v>
      </c>
      <c r="G129" s="15">
        <v>17</v>
      </c>
      <c r="H129" s="15">
        <v>16</v>
      </c>
      <c r="I129" s="15">
        <v>0</v>
      </c>
      <c r="J129" s="15">
        <v>0</v>
      </c>
      <c r="K129" s="15">
        <f>H129-I129-J129</f>
        <v>0</v>
      </c>
      <c r="L129" s="18">
        <f>K129/G129</f>
        <v>0</v>
      </c>
      <c r="M129" s="16">
        <v>1.12</v>
      </c>
      <c r="N129" s="15">
        <v>4</v>
      </c>
      <c r="O129" s="15">
        <v>0</v>
      </c>
      <c r="P129" s="15">
        <f>N129-O129</f>
        <v>0</v>
      </c>
      <c r="Q129" s="18">
        <v>0.7297</v>
      </c>
      <c r="R129" s="19">
        <f>P129*Q129</f>
        <v>0</v>
      </c>
      <c r="S129" s="15">
        <v>0</v>
      </c>
      <c r="T129" s="15">
        <v>0</v>
      </c>
      <c r="U129" s="15">
        <v>0</v>
      </c>
      <c r="V129" s="19">
        <f>(((S129+T129)*Q129))+U129</f>
        <v>0</v>
      </c>
      <c r="W129" s="15">
        <v>2</v>
      </c>
      <c r="X129" s="15">
        <v>0</v>
      </c>
      <c r="Y129" s="15">
        <v>0</v>
      </c>
      <c r="Z129" s="19">
        <v>0.4275184</v>
      </c>
      <c r="AA129" s="18">
        <f>(K129+R129+V129-W129-X129-Y129-Z129)/G129</f>
        <v>0</v>
      </c>
      <c r="AB129" s="15">
        <f>IF((((G129*$AA$6)-K129-R129-V129+W129+X129+Y129+Z129)/Q129)&gt;0,ROUNDUP((((G129*$AA$6)-K129-R129-V129+W129+X129+Y129+Z129)/Q129),0),0)</f>
        <v>0</v>
      </c>
      <c r="AC129" s="15">
        <f>IF(((G129-K129-R129-V129+W129+X129+Y129+Z129)/Q129)&gt;0,ROUNDUP(((G129-K129-R129-V129+W129+X129+Y129+Z129)/Q129),0),0)</f>
        <v>0</v>
      </c>
      <c r="AD129" s="16">
        <f>IF((AND(L129&gt;0.9,AA129&gt;0.9)),"Category 1",IF((AND(L129&gt;0.85,AA129&gt;0.85)),"Category 2","None"))</f>
        <v>0</v>
      </c>
      <c r="AE129" s="15">
        <f>ROUNDUP(IF(OR(L129&lt;=0.85,(AA129&lt;=0.85)),0,IF((L129&lt;AA129),(K129-(G129*0.85)),((AA129*G129)-(G129*0.85)))),0)</f>
        <v>0</v>
      </c>
      <c r="AF129" s="18">
        <f>P129/(K129+P129)</f>
        <v>0</v>
      </c>
      <c r="AG129" s="15">
        <v>0</v>
      </c>
      <c r="AH129" s="15">
        <v>4</v>
      </c>
      <c r="AI129" s="15">
        <v>0</v>
      </c>
      <c r="AJ129" s="15">
        <v>0</v>
      </c>
      <c r="AK129" s="15">
        <v>0</v>
      </c>
      <c r="AL129" s="15">
        <f>SUM(AG129:AK129)</f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f>SUM(AM129:AP129)</f>
        <v>0</v>
      </c>
      <c r="AR129" s="15" t="s">
        <v>62</v>
      </c>
      <c r="AS129" s="15" t="s">
        <v>63</v>
      </c>
      <c r="AT129" s="15" t="s">
        <v>64</v>
      </c>
      <c r="AU129" s="15">
        <v>7</v>
      </c>
      <c r="AV129" s="15">
        <v>1.39</v>
      </c>
      <c r="AW129" s="15">
        <v>0.78</v>
      </c>
      <c r="AX129" s="15">
        <v>0.89</v>
      </c>
      <c r="AY129" s="18">
        <v>0.75</v>
      </c>
      <c r="AZ129" s="18">
        <v>0.7059</v>
      </c>
      <c r="BA129" s="18">
        <v>0.8433</v>
      </c>
      <c r="BB129" s="15" t="s">
        <v>195</v>
      </c>
      <c r="BC129" s="15" t="s">
        <v>66</v>
      </c>
    </row>
    <row r="130" spans="1:55">
      <c r="A130" s="15" t="s">
        <v>57</v>
      </c>
      <c r="B130" s="15" t="s">
        <v>169</v>
      </c>
      <c r="C130" s="16" t="s">
        <v>78</v>
      </c>
      <c r="D130" s="17">
        <v>5</v>
      </c>
      <c r="E130" s="17" t="s">
        <v>357</v>
      </c>
      <c r="F130" s="15" t="s">
        <v>358</v>
      </c>
      <c r="G130" s="15">
        <v>10</v>
      </c>
      <c r="H130" s="15">
        <v>8</v>
      </c>
      <c r="I130" s="15">
        <v>0</v>
      </c>
      <c r="J130" s="15">
        <v>0</v>
      </c>
      <c r="K130" s="15">
        <f>H130-I130-J130</f>
        <v>0</v>
      </c>
      <c r="L130" s="18">
        <f>K130/G130</f>
        <v>0</v>
      </c>
      <c r="M130" s="16">
        <v>1.9</v>
      </c>
      <c r="N130" s="15">
        <v>3</v>
      </c>
      <c r="O130" s="15">
        <v>0</v>
      </c>
      <c r="P130" s="15">
        <f>N130-O130</f>
        <v>0</v>
      </c>
      <c r="Q130" s="18">
        <v>0.7619</v>
      </c>
      <c r="R130" s="19">
        <f>P130*Q130</f>
        <v>0</v>
      </c>
      <c r="S130" s="15">
        <v>0</v>
      </c>
      <c r="T130" s="15">
        <v>0</v>
      </c>
      <c r="U130" s="15">
        <v>0</v>
      </c>
      <c r="V130" s="19">
        <f>(((S130+T130)*Q130))+U130</f>
        <v>0</v>
      </c>
      <c r="W130" s="15">
        <v>1</v>
      </c>
      <c r="X130" s="15">
        <v>0</v>
      </c>
      <c r="Y130" s="15">
        <v>0</v>
      </c>
      <c r="Z130" s="19">
        <v>0.728513</v>
      </c>
      <c r="AA130" s="18">
        <f>(K130+R130+V130-W130-X130-Y130-Z130)/G130</f>
        <v>0</v>
      </c>
      <c r="AB130" s="15">
        <f>IF((((G130*$AA$6)-K130-R130-V130+W130+X130+Y130+Z130)/Q130)&gt;0,ROUNDUP((((G130*$AA$6)-K130-R130-V130+W130+X130+Y130+Z130)/Q130),0),0)</f>
        <v>0</v>
      </c>
      <c r="AC130" s="15">
        <f>IF(((G130-K130-R130-V130+W130+X130+Y130+Z130)/Q130)&gt;0,ROUNDUP(((G130-K130-R130-V130+W130+X130+Y130+Z130)/Q130),0),0)</f>
        <v>0</v>
      </c>
      <c r="AD130" s="16">
        <f>IF((AND(L130&gt;0.9,AA130&gt;0.9)),"Category 1",IF((AND(L130&gt;0.85,AA130&gt;0.85)),"Category 2","None"))</f>
        <v>0</v>
      </c>
      <c r="AE130" s="15">
        <f>ROUNDUP(IF(OR(L130&lt;=0.85,(AA130&lt;=0.85)),0,IF((L130&lt;AA130),(K130-(G130*0.85)),((AA130*G130)-(G130*0.85)))),0)</f>
        <v>0</v>
      </c>
      <c r="AF130" s="18">
        <f>P130/(K130+P130)</f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3</v>
      </c>
      <c r="AL130" s="15">
        <f>SUM(AG130:AK130)</f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f>SUM(AM130:AP130)</f>
        <v>0</v>
      </c>
      <c r="AR130" s="15" t="s">
        <v>62</v>
      </c>
      <c r="AS130" s="15" t="s">
        <v>63</v>
      </c>
      <c r="AT130" s="15" t="s">
        <v>64</v>
      </c>
      <c r="AU130" s="15">
        <v>4</v>
      </c>
      <c r="AV130" s="15">
        <v>1.99</v>
      </c>
      <c r="AW130" s="15">
        <v>0.59</v>
      </c>
      <c r="AX130" s="15">
        <v>1.57</v>
      </c>
      <c r="AY130" s="18">
        <v>0.75</v>
      </c>
      <c r="AZ130" s="18">
        <v>0.8938</v>
      </c>
      <c r="BA130" s="18">
        <v>0.8252</v>
      </c>
      <c r="BB130" s="15" t="s">
        <v>121</v>
      </c>
      <c r="BC130" s="15" t="s">
        <v>66</v>
      </c>
    </row>
    <row r="131" spans="1:55">
      <c r="A131" s="15" t="s">
        <v>83</v>
      </c>
      <c r="B131" s="15" t="s">
        <v>144</v>
      </c>
      <c r="C131" s="16" t="s">
        <v>94</v>
      </c>
      <c r="D131" s="17">
        <v>8</v>
      </c>
      <c r="E131" s="17" t="s">
        <v>359</v>
      </c>
      <c r="F131" s="15" t="s">
        <v>360</v>
      </c>
      <c r="G131" s="15">
        <v>20</v>
      </c>
      <c r="H131" s="15">
        <v>16</v>
      </c>
      <c r="I131" s="15">
        <v>0</v>
      </c>
      <c r="J131" s="15">
        <v>0</v>
      </c>
      <c r="K131" s="15">
        <f>H131-I131-J131</f>
        <v>0</v>
      </c>
      <c r="L131" s="18">
        <f>K131/G131</f>
        <v>0</v>
      </c>
      <c r="M131" s="16">
        <v>1.03</v>
      </c>
      <c r="N131" s="15">
        <v>4</v>
      </c>
      <c r="O131" s="15">
        <v>0</v>
      </c>
      <c r="P131" s="15">
        <f>N131-O131</f>
        <v>0</v>
      </c>
      <c r="Q131" s="18">
        <v>0.9333</v>
      </c>
      <c r="R131" s="19">
        <f>P131*Q131</f>
        <v>0</v>
      </c>
      <c r="S131" s="15">
        <v>3</v>
      </c>
      <c r="T131" s="15">
        <v>0</v>
      </c>
      <c r="U131" s="15">
        <v>0</v>
      </c>
      <c r="V131" s="19">
        <f>(((S131+T131)*Q131))+U131</f>
        <v>0</v>
      </c>
      <c r="W131" s="15">
        <v>0</v>
      </c>
      <c r="X131" s="15">
        <v>0</v>
      </c>
      <c r="Y131" s="15">
        <v>0</v>
      </c>
      <c r="Z131" s="19">
        <v>1.4618085</v>
      </c>
      <c r="AA131" s="18">
        <f>(K131+R131+V131-W131-X131-Y131-Z131)/G131</f>
        <v>0</v>
      </c>
      <c r="AB131" s="15">
        <f>IF((((G131*$AA$6)-K131-R131-V131+W131+X131+Y131+Z131)/Q131)&gt;0,ROUNDUP((((G131*$AA$6)-K131-R131-V131+W131+X131+Y131+Z131)/Q131),0),0)</f>
        <v>0</v>
      </c>
      <c r="AC131" s="15">
        <f>IF(((G131-K131-R131-V131+W131+X131+Y131+Z131)/Q131)&gt;0,ROUNDUP(((G131-K131-R131-V131+W131+X131+Y131+Z131)/Q131),0),0)</f>
        <v>0</v>
      </c>
      <c r="AD131" s="16">
        <f>IF((AND(L131&gt;0.9,AA131&gt;0.9)),"Category 1",IF((AND(L131&gt;0.85,AA131&gt;0.85)),"Category 2","None"))</f>
        <v>0</v>
      </c>
      <c r="AE131" s="15">
        <f>ROUNDUP(IF(OR(L131&lt;=0.85,(AA131&lt;=0.85)),0,IF((L131&lt;AA131),(K131-(G131*0.85)),((AA131*G131)-(G131*0.85)))),0)</f>
        <v>0</v>
      </c>
      <c r="AF131" s="18">
        <f>P131/(K131+P131)</f>
        <v>0</v>
      </c>
      <c r="AG131" s="15">
        <v>0</v>
      </c>
      <c r="AH131" s="15">
        <v>1</v>
      </c>
      <c r="AI131" s="15">
        <v>0</v>
      </c>
      <c r="AJ131" s="15">
        <v>0</v>
      </c>
      <c r="AK131" s="15">
        <v>0</v>
      </c>
      <c r="AL131" s="15">
        <f>SUM(AG131:AK131)</f>
        <v>0</v>
      </c>
      <c r="AM131" s="15">
        <v>1</v>
      </c>
      <c r="AN131" s="15">
        <v>0</v>
      </c>
      <c r="AO131" s="15">
        <v>2</v>
      </c>
      <c r="AP131" s="15">
        <v>0</v>
      </c>
      <c r="AQ131" s="15">
        <f>SUM(AM131:AP131)</f>
        <v>0</v>
      </c>
      <c r="AR131" s="15" t="s">
        <v>62</v>
      </c>
      <c r="AS131" s="15" t="s">
        <v>71</v>
      </c>
      <c r="AT131" s="15" t="s">
        <v>64</v>
      </c>
      <c r="AU131" s="15">
        <v>7</v>
      </c>
      <c r="AV131" s="15">
        <v>1</v>
      </c>
      <c r="AW131" s="15">
        <v>0.95</v>
      </c>
      <c r="AX131" s="15">
        <v>0.83</v>
      </c>
      <c r="AY131" s="18">
        <v>0.8342</v>
      </c>
      <c r="AZ131" s="18">
        <v>0.96</v>
      </c>
      <c r="BA131" s="18">
        <v>0.8502</v>
      </c>
      <c r="BB131" s="15" t="s">
        <v>126</v>
      </c>
      <c r="BC131" s="15" t="s">
        <v>66</v>
      </c>
    </row>
    <row r="132" spans="1:55">
      <c r="A132" s="15" t="s">
        <v>67</v>
      </c>
      <c r="B132" s="15" t="s">
        <v>77</v>
      </c>
      <c r="C132" s="16" t="s">
        <v>94</v>
      </c>
      <c r="D132" s="17">
        <v>7</v>
      </c>
      <c r="E132" s="17" t="s">
        <v>361</v>
      </c>
      <c r="F132" s="15" t="s">
        <v>362</v>
      </c>
      <c r="G132" s="15">
        <v>15</v>
      </c>
      <c r="H132" s="15">
        <v>10</v>
      </c>
      <c r="I132" s="15">
        <v>0</v>
      </c>
      <c r="J132" s="15">
        <v>0</v>
      </c>
      <c r="K132" s="15">
        <f>H132-I132-J132</f>
        <v>0</v>
      </c>
      <c r="L132" s="18">
        <f>K132/G132</f>
        <v>0</v>
      </c>
      <c r="M132" s="16">
        <v>2.64</v>
      </c>
      <c r="N132" s="15">
        <v>7</v>
      </c>
      <c r="O132" s="15">
        <v>0</v>
      </c>
      <c r="P132" s="15">
        <f>N132-O132</f>
        <v>0</v>
      </c>
      <c r="Q132" s="18">
        <v>0.6522</v>
      </c>
      <c r="R132" s="19">
        <f>P132*Q132</f>
        <v>0</v>
      </c>
      <c r="S132" s="15">
        <v>0</v>
      </c>
      <c r="T132" s="15">
        <v>0</v>
      </c>
      <c r="U132" s="15">
        <v>0</v>
      </c>
      <c r="V132" s="19">
        <f>(((S132+T132)*Q132))+U132</f>
        <v>0</v>
      </c>
      <c r="W132" s="15">
        <v>0</v>
      </c>
      <c r="X132" s="15">
        <v>0</v>
      </c>
      <c r="Y132" s="15">
        <v>0</v>
      </c>
      <c r="Z132" s="19">
        <v>1.3286759</v>
      </c>
      <c r="AA132" s="18">
        <f>(K132+R132+V132-W132-X132-Y132-Z132)/G132</f>
        <v>0</v>
      </c>
      <c r="AB132" s="15">
        <f>IF((((G132*$AA$6)-K132-R132-V132+W132+X132+Y132+Z132)/Q132)&gt;0,ROUNDUP((((G132*$AA$6)-K132-R132-V132+W132+X132+Y132+Z132)/Q132),0),0)</f>
        <v>0</v>
      </c>
      <c r="AC132" s="15">
        <f>IF(((G132-K132-R132-V132+W132+X132+Y132+Z132)/Q132)&gt;0,ROUNDUP(((G132-K132-R132-V132+W132+X132+Y132+Z132)/Q132),0),0)</f>
        <v>0</v>
      </c>
      <c r="AD132" s="16">
        <f>IF((AND(L132&gt;0.9,AA132&gt;0.9)),"Category 1",IF((AND(L132&gt;0.85,AA132&gt;0.85)),"Category 2","None"))</f>
        <v>0</v>
      </c>
      <c r="AE132" s="15">
        <f>ROUNDUP(IF(OR(L132&lt;=0.85,(AA132&lt;=0.85)),0,IF((L132&lt;AA132),(K132-(G132*0.85)),((AA132*G132)-(G132*0.85)))),0)</f>
        <v>0</v>
      </c>
      <c r="AF132" s="18">
        <f>P132/(K132+P132)</f>
        <v>0</v>
      </c>
      <c r="AG132" s="15">
        <v>0</v>
      </c>
      <c r="AH132" s="15">
        <v>2</v>
      </c>
      <c r="AI132" s="15">
        <v>0</v>
      </c>
      <c r="AJ132" s="15">
        <v>0</v>
      </c>
      <c r="AK132" s="15">
        <v>4</v>
      </c>
      <c r="AL132" s="15">
        <f>SUM(AG132:AK132)</f>
        <v>0</v>
      </c>
      <c r="AM132" s="15">
        <v>1</v>
      </c>
      <c r="AN132" s="15">
        <v>0</v>
      </c>
      <c r="AO132" s="15">
        <v>0</v>
      </c>
      <c r="AP132" s="15">
        <v>0</v>
      </c>
      <c r="AQ132" s="15">
        <f>SUM(AM132:AP132)</f>
        <v>0</v>
      </c>
      <c r="AR132" s="15" t="s">
        <v>62</v>
      </c>
      <c r="AS132" s="15" t="s">
        <v>81</v>
      </c>
      <c r="AT132" s="15" t="s">
        <v>64</v>
      </c>
      <c r="AU132" s="15">
        <v>7</v>
      </c>
      <c r="AV132" s="15">
        <v>2.61</v>
      </c>
      <c r="AW132" s="15">
        <v>0.58</v>
      </c>
      <c r="AX132" s="15">
        <v>0.89</v>
      </c>
      <c r="AY132" s="18">
        <v>0.7368</v>
      </c>
      <c r="AZ132" s="18">
        <v>0.8482</v>
      </c>
      <c r="BA132" s="18">
        <v>0.8433</v>
      </c>
      <c r="BB132" s="15" t="s">
        <v>195</v>
      </c>
      <c r="BC132" s="15" t="s">
        <v>66</v>
      </c>
    </row>
    <row r="133" spans="1:55">
      <c r="A133" s="15" t="s">
        <v>67</v>
      </c>
      <c r="B133" s="15" t="s">
        <v>176</v>
      </c>
      <c r="C133" s="16" t="s">
        <v>78</v>
      </c>
      <c r="D133" s="17">
        <v>7</v>
      </c>
      <c r="E133" s="17" t="s">
        <v>363</v>
      </c>
      <c r="F133" s="15" t="s">
        <v>364</v>
      </c>
      <c r="G133" s="15">
        <v>17</v>
      </c>
      <c r="H133" s="15">
        <v>16</v>
      </c>
      <c r="I133" s="15">
        <v>0</v>
      </c>
      <c r="J133" s="15">
        <v>0</v>
      </c>
      <c r="K133" s="15">
        <f>H133-I133-J133</f>
        <v>0</v>
      </c>
      <c r="L133" s="18">
        <f>K133/G133</f>
        <v>0</v>
      </c>
      <c r="M133" s="16">
        <v>1.93</v>
      </c>
      <c r="N133" s="15">
        <v>5</v>
      </c>
      <c r="O133" s="15">
        <v>0</v>
      </c>
      <c r="P133" s="15">
        <f>N133-O133</f>
        <v>0</v>
      </c>
      <c r="Q133" s="18">
        <v>0.8056</v>
      </c>
      <c r="R133" s="19">
        <f>P133*Q133</f>
        <v>0</v>
      </c>
      <c r="S133" s="15">
        <v>0</v>
      </c>
      <c r="T133" s="15">
        <v>0</v>
      </c>
      <c r="U133" s="15">
        <v>0</v>
      </c>
      <c r="V133" s="19">
        <f>(((S133+T133)*Q133))+U133</f>
        <v>0</v>
      </c>
      <c r="W133" s="15">
        <v>3</v>
      </c>
      <c r="X133" s="15">
        <v>0</v>
      </c>
      <c r="Y133" s="15">
        <v>0</v>
      </c>
      <c r="Z133" s="19">
        <v>0.9507984</v>
      </c>
      <c r="AA133" s="18">
        <f>(K133+R133+V133-W133-X133-Y133-Z133)/G133</f>
        <v>0</v>
      </c>
      <c r="AB133" s="15">
        <f>IF((((G133*$AA$6)-K133-R133-V133+W133+X133+Y133+Z133)/Q133)&gt;0,ROUNDUP((((G133*$AA$6)-K133-R133-V133+W133+X133+Y133+Z133)/Q133),0),0)</f>
        <v>0</v>
      </c>
      <c r="AC133" s="15">
        <f>IF(((G133-K133-R133-V133+W133+X133+Y133+Z133)/Q133)&gt;0,ROUNDUP(((G133-K133-R133-V133+W133+X133+Y133+Z133)/Q133),0),0)</f>
        <v>0</v>
      </c>
      <c r="AD133" s="16">
        <f>IF((AND(L133&gt;0.9,AA133&gt;0.9)),"Category 1",IF((AND(L133&gt;0.85,AA133&gt;0.85)),"Category 2","None"))</f>
        <v>0</v>
      </c>
      <c r="AE133" s="15">
        <f>ROUNDUP(IF(OR(L133&lt;=0.85,(AA133&lt;=0.85)),0,IF((L133&lt;AA133),(K133-(G133*0.85)),((AA133*G133)-(G133*0.85)))),0)</f>
        <v>0</v>
      </c>
      <c r="AF133" s="18">
        <f>P133/(K133+P133)</f>
        <v>0</v>
      </c>
      <c r="AG133" s="15">
        <v>0</v>
      </c>
      <c r="AH133" s="15">
        <v>2</v>
      </c>
      <c r="AI133" s="15">
        <v>0</v>
      </c>
      <c r="AJ133" s="15">
        <v>2</v>
      </c>
      <c r="AK133" s="15">
        <v>0</v>
      </c>
      <c r="AL133" s="15">
        <f>SUM(AG133:AK133)</f>
        <v>0</v>
      </c>
      <c r="AM133" s="15">
        <v>0</v>
      </c>
      <c r="AN133" s="15">
        <v>0</v>
      </c>
      <c r="AO133" s="15">
        <v>1</v>
      </c>
      <c r="AP133" s="15">
        <v>0</v>
      </c>
      <c r="AQ133" s="15">
        <f>SUM(AM133:AP133)</f>
        <v>0</v>
      </c>
      <c r="AR133" s="15" t="s">
        <v>62</v>
      </c>
      <c r="AS133" s="15" t="s">
        <v>71</v>
      </c>
      <c r="AT133" s="15" t="s">
        <v>64</v>
      </c>
      <c r="AU133" s="15">
        <v>3</v>
      </c>
      <c r="AV133" s="15">
        <v>2.14</v>
      </c>
      <c r="AW133" s="15">
        <v>1.04</v>
      </c>
      <c r="AX133" s="15">
        <v>1.69</v>
      </c>
      <c r="AY133" s="18">
        <v>0.8065</v>
      </c>
      <c r="AZ133" s="18">
        <v>0.8419</v>
      </c>
      <c r="BA133" s="18">
        <v>0.785</v>
      </c>
      <c r="BB133" s="15" t="s">
        <v>82</v>
      </c>
      <c r="BC133" s="15" t="s">
        <v>66</v>
      </c>
    </row>
    <row r="134" spans="1:55">
      <c r="A134" s="15" t="s">
        <v>83</v>
      </c>
      <c r="B134" s="15" t="s">
        <v>223</v>
      </c>
      <c r="C134" s="16" t="s">
        <v>78</v>
      </c>
      <c r="D134" s="17">
        <v>5</v>
      </c>
      <c r="E134" s="17" t="s">
        <v>365</v>
      </c>
      <c r="F134" s="15" t="s">
        <v>366</v>
      </c>
      <c r="G134" s="15">
        <v>20</v>
      </c>
      <c r="H134" s="15">
        <v>17</v>
      </c>
      <c r="I134" s="15">
        <v>1</v>
      </c>
      <c r="J134" s="15">
        <v>0</v>
      </c>
      <c r="K134" s="15">
        <f>H134-I134-J134</f>
        <v>0</v>
      </c>
      <c r="L134" s="18">
        <f>K134/G134</f>
        <v>0</v>
      </c>
      <c r="M134" s="16">
        <v>1.27</v>
      </c>
      <c r="N134" s="15">
        <v>3</v>
      </c>
      <c r="O134" s="15">
        <v>0</v>
      </c>
      <c r="P134" s="15">
        <f>N134-O134</f>
        <v>0</v>
      </c>
      <c r="Q134" s="18">
        <v>0.9429</v>
      </c>
      <c r="R134" s="19">
        <f>P134*Q134</f>
        <v>0</v>
      </c>
      <c r="S134" s="15">
        <v>0</v>
      </c>
      <c r="T134" s="15">
        <v>0</v>
      </c>
      <c r="U134" s="15">
        <v>1</v>
      </c>
      <c r="V134" s="19">
        <f>(((S134+T134)*Q134))+U134</f>
        <v>0</v>
      </c>
      <c r="W134" s="15">
        <v>0</v>
      </c>
      <c r="X134" s="15">
        <v>1</v>
      </c>
      <c r="Y134" s="15">
        <v>0</v>
      </c>
      <c r="Z134" s="19">
        <v>0.5864984</v>
      </c>
      <c r="AA134" s="18">
        <f>(K134+R134+V134-W134-X134-Y134-Z134)/G134</f>
        <v>0</v>
      </c>
      <c r="AB134" s="15">
        <f>IF((((G134*$AA$6)-K134-R134-V134+W134+X134+Y134+Z134)/Q134)&gt;0,ROUNDUP((((G134*$AA$6)-K134-R134-V134+W134+X134+Y134+Z134)/Q134),0),0)</f>
        <v>0</v>
      </c>
      <c r="AC134" s="15">
        <f>IF(((G134-K134-R134-V134+W134+X134+Y134+Z134)/Q134)&gt;0,ROUNDUP(((G134-K134-R134-V134+W134+X134+Y134+Z134)/Q134),0),0)</f>
        <v>0</v>
      </c>
      <c r="AD134" s="16">
        <f>IF((AND(L134&gt;0.9,AA134&gt;0.9)),"Category 1",IF((AND(L134&gt;0.85,AA134&gt;0.85)),"Category 2","None"))</f>
        <v>0</v>
      </c>
      <c r="AE134" s="15">
        <f>ROUNDUP(IF(OR(L134&lt;=0.85,(AA134&lt;=0.85)),0,IF((L134&lt;AA134),(K134-(G134*0.85)),((AA134*G134)-(G134*0.85)))),0)</f>
        <v>0</v>
      </c>
      <c r="AF134" s="18">
        <f>P134/(K134+P134)</f>
        <v>0</v>
      </c>
      <c r="AG134" s="15">
        <v>0</v>
      </c>
      <c r="AH134" s="15">
        <v>1</v>
      </c>
      <c r="AI134" s="15">
        <v>0</v>
      </c>
      <c r="AJ134" s="15">
        <v>0</v>
      </c>
      <c r="AK134" s="15">
        <v>2</v>
      </c>
      <c r="AL134" s="15">
        <f>SUM(AG134:AK134)</f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f>SUM(AM134:AP134)</f>
        <v>0</v>
      </c>
      <c r="AR134" s="15" t="s">
        <v>62</v>
      </c>
      <c r="AS134" s="15" t="s">
        <v>87</v>
      </c>
      <c r="AT134" s="15" t="s">
        <v>64</v>
      </c>
      <c r="AU134" s="15">
        <v>3</v>
      </c>
      <c r="AV134" s="15">
        <v>1.35</v>
      </c>
      <c r="AW134" s="15">
        <v>0.59</v>
      </c>
      <c r="AX134" s="15">
        <v>1.57</v>
      </c>
      <c r="AY134" s="18">
        <v>0.9355</v>
      </c>
      <c r="AZ134" s="18">
        <v>0.8938</v>
      </c>
      <c r="BA134" s="18">
        <v>0.8252</v>
      </c>
      <c r="BB134" s="15" t="s">
        <v>121</v>
      </c>
      <c r="BC134" s="15" t="s">
        <v>66</v>
      </c>
    </row>
    <row r="135" spans="1:55">
      <c r="A135" s="15" t="s">
        <v>83</v>
      </c>
      <c r="B135" s="15" t="s">
        <v>223</v>
      </c>
      <c r="C135" s="16" t="s">
        <v>78</v>
      </c>
      <c r="D135" s="17">
        <v>5</v>
      </c>
      <c r="E135" s="17" t="s">
        <v>367</v>
      </c>
      <c r="F135" s="15" t="s">
        <v>368</v>
      </c>
      <c r="G135" s="15">
        <v>17</v>
      </c>
      <c r="H135" s="15">
        <v>15</v>
      </c>
      <c r="I135" s="15">
        <v>0</v>
      </c>
      <c r="J135" s="15">
        <v>0</v>
      </c>
      <c r="K135" s="15">
        <f>H135-I135-J135</f>
        <v>0</v>
      </c>
      <c r="L135" s="18">
        <f>K135/G135</f>
        <v>0</v>
      </c>
      <c r="M135" s="16">
        <v>1.86</v>
      </c>
      <c r="N135" s="15">
        <v>2</v>
      </c>
      <c r="O135" s="15">
        <v>0</v>
      </c>
      <c r="P135" s="15">
        <f>N135-O135</f>
        <v>0</v>
      </c>
      <c r="Q135" s="18">
        <v>0.7879</v>
      </c>
      <c r="R135" s="19">
        <f>P135*Q135</f>
        <v>0</v>
      </c>
      <c r="S135" s="15">
        <v>1</v>
      </c>
      <c r="T135" s="15">
        <v>0</v>
      </c>
      <c r="U135" s="15">
        <v>0</v>
      </c>
      <c r="V135" s="19">
        <f>(((S135+T135)*Q135))+U135</f>
        <v>0</v>
      </c>
      <c r="W135" s="15">
        <v>2</v>
      </c>
      <c r="X135" s="15">
        <v>0</v>
      </c>
      <c r="Y135" s="15">
        <v>0</v>
      </c>
      <c r="Z135" s="19">
        <v>1.0429678</v>
      </c>
      <c r="AA135" s="18">
        <f>(K135+R135+V135-W135-X135-Y135-Z135)/G135</f>
        <v>0</v>
      </c>
      <c r="AB135" s="15">
        <f>IF((((G135*$AA$6)-K135-R135-V135+W135+X135+Y135+Z135)/Q135)&gt;0,ROUNDUP((((G135*$AA$6)-K135-R135-V135+W135+X135+Y135+Z135)/Q135),0),0)</f>
        <v>0</v>
      </c>
      <c r="AC135" s="15">
        <f>IF(((G135-K135-R135-V135+W135+X135+Y135+Z135)/Q135)&gt;0,ROUNDUP(((G135-K135-R135-V135+W135+X135+Y135+Z135)/Q135),0),0)</f>
        <v>0</v>
      </c>
      <c r="AD135" s="16">
        <f>IF((AND(L135&gt;0.9,AA135&gt;0.9)),"Category 1",IF((AND(L135&gt;0.85,AA135&gt;0.85)),"Category 2","None"))</f>
        <v>0</v>
      </c>
      <c r="AE135" s="15">
        <f>ROUNDUP(IF(OR(L135&lt;=0.85,(AA135&lt;=0.85)),0,IF((L135&lt;AA135),(K135-(G135*0.85)),((AA135*G135)-(G135*0.85)))),0)</f>
        <v>0</v>
      </c>
      <c r="AF135" s="18">
        <f>P135/(K135+P135)</f>
        <v>0</v>
      </c>
      <c r="AG135" s="15">
        <v>0</v>
      </c>
      <c r="AH135" s="15">
        <v>1</v>
      </c>
      <c r="AI135" s="15">
        <v>0</v>
      </c>
      <c r="AJ135" s="15">
        <v>0</v>
      </c>
      <c r="AK135" s="15">
        <v>0</v>
      </c>
      <c r="AL135" s="15">
        <f>SUM(AG135:AK135)</f>
        <v>0</v>
      </c>
      <c r="AM135" s="15">
        <v>0</v>
      </c>
      <c r="AN135" s="15">
        <v>0</v>
      </c>
      <c r="AO135" s="15">
        <v>0</v>
      </c>
      <c r="AP135" s="15">
        <v>1</v>
      </c>
      <c r="AQ135" s="15">
        <f>SUM(AM135:AP135)</f>
        <v>0</v>
      </c>
      <c r="AR135" s="15" t="s">
        <v>62</v>
      </c>
      <c r="AS135" s="15" t="s">
        <v>87</v>
      </c>
      <c r="AT135" s="15" t="s">
        <v>64</v>
      </c>
      <c r="AU135" s="15">
        <v>3</v>
      </c>
      <c r="AV135" s="15">
        <v>2.15</v>
      </c>
      <c r="AW135" s="15">
        <v>0.59</v>
      </c>
      <c r="AX135" s="15">
        <v>1.57</v>
      </c>
      <c r="AY135" s="18">
        <v>0.8148</v>
      </c>
      <c r="AZ135" s="18">
        <v>0.8938</v>
      </c>
      <c r="BA135" s="18">
        <v>0.8252</v>
      </c>
      <c r="BB135" s="15" t="s">
        <v>121</v>
      </c>
      <c r="BC135" s="15" t="s">
        <v>66</v>
      </c>
    </row>
    <row r="136" spans="1:55">
      <c r="A136" s="15" t="s">
        <v>57</v>
      </c>
      <c r="B136" s="15" t="s">
        <v>130</v>
      </c>
      <c r="C136" s="16" t="s">
        <v>94</v>
      </c>
      <c r="D136" s="17">
        <v>6</v>
      </c>
      <c r="E136" s="17" t="s">
        <v>369</v>
      </c>
      <c r="F136" s="15" t="s">
        <v>370</v>
      </c>
      <c r="G136" s="15">
        <v>11</v>
      </c>
      <c r="H136" s="15">
        <v>10</v>
      </c>
      <c r="I136" s="15">
        <v>0</v>
      </c>
      <c r="J136" s="15">
        <v>0</v>
      </c>
      <c r="K136" s="15">
        <f>H136-I136-J136</f>
        <v>0</v>
      </c>
      <c r="L136" s="18">
        <f>K136/G136</f>
        <v>0</v>
      </c>
      <c r="M136" s="16">
        <v>0.98</v>
      </c>
      <c r="N136" s="15">
        <v>0</v>
      </c>
      <c r="O136" s="15">
        <v>0</v>
      </c>
      <c r="P136" s="15">
        <f>N136-O136</f>
        <v>0</v>
      </c>
      <c r="Q136" s="18">
        <v>0.8889</v>
      </c>
      <c r="R136" s="19">
        <f>P136*Q136</f>
        <v>0</v>
      </c>
      <c r="S136" s="15">
        <v>0</v>
      </c>
      <c r="T136" s="15">
        <v>0</v>
      </c>
      <c r="U136" s="15">
        <v>0</v>
      </c>
      <c r="V136" s="19">
        <f>(((S136+T136)*Q136))+U136</f>
        <v>0</v>
      </c>
      <c r="W136" s="15">
        <v>1</v>
      </c>
      <c r="X136" s="15">
        <v>0</v>
      </c>
      <c r="Y136" s="15">
        <v>0</v>
      </c>
      <c r="Z136" s="19">
        <v>0.2368131</v>
      </c>
      <c r="AA136" s="18">
        <f>(K136+R136+V136-W136-X136-Y136-Z136)/G136</f>
        <v>0</v>
      </c>
      <c r="AB136" s="15">
        <f>IF((((G136*$AA$6)-K136-R136-V136+W136+X136+Y136+Z136)/Q136)&gt;0,ROUNDUP((((G136*$AA$6)-K136-R136-V136+W136+X136+Y136+Z136)/Q136),0),0)</f>
        <v>0</v>
      </c>
      <c r="AC136" s="15">
        <f>IF(((G136-K136-R136-V136+W136+X136+Y136+Z136)/Q136)&gt;0,ROUNDUP(((G136-K136-R136-V136+W136+X136+Y136+Z136)/Q136),0),0)</f>
        <v>0</v>
      </c>
      <c r="AD136" s="16">
        <f>IF((AND(L136&gt;0.9,AA136&gt;0.9)),"Category 1",IF((AND(L136&gt;0.85,AA136&gt;0.85)),"Category 2","None"))</f>
        <v>0</v>
      </c>
      <c r="AE136" s="15">
        <f>ROUNDUP(IF(OR(L136&lt;=0.85,(AA136&lt;=0.85)),0,IF((L136&lt;AA136),(K136-(G136*0.85)),((AA136*G136)-(G136*0.85)))),0)</f>
        <v>0</v>
      </c>
      <c r="AF136" s="18">
        <f>P136/(K136+P136)</f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f>SUM(AG136:AK136)</f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f>SUM(AM136:AP136)</f>
        <v>0</v>
      </c>
      <c r="AR136" s="15" t="s">
        <v>62</v>
      </c>
      <c r="AS136" s="15" t="s">
        <v>92</v>
      </c>
      <c r="AT136" s="15" t="s">
        <v>64</v>
      </c>
      <c r="AU136" s="15">
        <v>7</v>
      </c>
      <c r="AV136" s="15">
        <v>1.13</v>
      </c>
      <c r="AW136" s="15">
        <v>0.51</v>
      </c>
      <c r="AX136" s="15">
        <v>0.83</v>
      </c>
      <c r="AY136" s="18">
        <v>0.9048</v>
      </c>
      <c r="AZ136" s="18">
        <v>0.9167</v>
      </c>
      <c r="BA136" s="18">
        <v>0.8544</v>
      </c>
      <c r="BB136" s="15" t="s">
        <v>105</v>
      </c>
      <c r="BC136" s="15" t="s">
        <v>66</v>
      </c>
    </row>
    <row r="137" spans="1:55">
      <c r="A137" s="15" t="s">
        <v>83</v>
      </c>
      <c r="B137" s="15" t="s">
        <v>144</v>
      </c>
      <c r="C137" s="16" t="s">
        <v>59</v>
      </c>
      <c r="D137" s="17">
        <v>12</v>
      </c>
      <c r="E137" s="17" t="s">
        <v>371</v>
      </c>
      <c r="F137" s="15" t="s">
        <v>372</v>
      </c>
      <c r="G137" s="15">
        <v>93</v>
      </c>
      <c r="H137" s="15">
        <v>72</v>
      </c>
      <c r="I137" s="15">
        <v>1</v>
      </c>
      <c r="J137" s="15">
        <v>0</v>
      </c>
      <c r="K137" s="15">
        <f>H137-I137-J137</f>
        <v>0</v>
      </c>
      <c r="L137" s="18">
        <f>K137/G137</f>
        <v>0</v>
      </c>
      <c r="M137" s="16">
        <v>1.56</v>
      </c>
      <c r="N137" s="15">
        <v>19</v>
      </c>
      <c r="O137" s="15">
        <v>1</v>
      </c>
      <c r="P137" s="15">
        <f>N137-O137</f>
        <v>0</v>
      </c>
      <c r="Q137" s="18">
        <v>0.8288</v>
      </c>
      <c r="R137" s="19">
        <f>P137*Q137</f>
        <v>0</v>
      </c>
      <c r="S137" s="15">
        <v>0</v>
      </c>
      <c r="T137" s="15">
        <v>0</v>
      </c>
      <c r="U137" s="15">
        <v>1</v>
      </c>
      <c r="V137" s="19">
        <f>(((S137+T137)*Q137))+U137</f>
        <v>0</v>
      </c>
      <c r="W137" s="15">
        <v>0</v>
      </c>
      <c r="X137" s="15">
        <v>0</v>
      </c>
      <c r="Y137" s="15">
        <v>0</v>
      </c>
      <c r="Z137" s="19">
        <v>9.5589538</v>
      </c>
      <c r="AA137" s="18">
        <f>(K137+R137+V137-W137-X137-Y137-Z137)/G137</f>
        <v>0</v>
      </c>
      <c r="AB137" s="15">
        <f>IF((((G137*$AA$6)-K137-R137-V137+W137+X137+Y137+Z137)/Q137)&gt;0,ROUNDUP((((G137*$AA$6)-K137-R137-V137+W137+X137+Y137+Z137)/Q137),0),0)</f>
        <v>0</v>
      </c>
      <c r="AC137" s="15">
        <f>IF(((G137-K137-R137-V137+W137+X137+Y137+Z137)/Q137)&gt;0,ROUNDUP(((G137-K137-R137-V137+W137+X137+Y137+Z137)/Q137),0),0)</f>
        <v>0</v>
      </c>
      <c r="AD137" s="16">
        <f>IF((AND(L137&gt;0.9,AA137&gt;0.9)),"Category 1",IF((AND(L137&gt;0.85,AA137&gt;0.85)),"Category 2","None"))</f>
        <v>0</v>
      </c>
      <c r="AE137" s="15">
        <f>ROUNDUP(IF(OR(L137&lt;=0.85,(AA137&lt;=0.85)),0,IF((L137&lt;AA137),(K137-(G137*0.85)),((AA137*G137)-(G137*0.85)))),0)</f>
        <v>0</v>
      </c>
      <c r="AF137" s="18">
        <f>P137/(K137+P137)</f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SUM(AG137:AK137)</f>
        <v>0</v>
      </c>
      <c r="AM137" s="15">
        <v>8</v>
      </c>
      <c r="AN137" s="15">
        <v>6</v>
      </c>
      <c r="AO137" s="15">
        <v>3</v>
      </c>
      <c r="AP137" s="15">
        <v>2</v>
      </c>
      <c r="AQ137" s="15">
        <f>SUM(AM137:AP137)</f>
        <v>0</v>
      </c>
      <c r="AR137" s="15" t="s">
        <v>62</v>
      </c>
      <c r="AS137" s="15" t="s">
        <v>71</v>
      </c>
      <c r="AT137" s="15" t="s">
        <v>64</v>
      </c>
      <c r="AU137" s="15">
        <v>2</v>
      </c>
      <c r="AV137" s="15">
        <v>2.64</v>
      </c>
      <c r="AW137" s="15">
        <v>1.56</v>
      </c>
      <c r="AX137" s="15">
        <v>1.78</v>
      </c>
      <c r="AY137" s="18">
        <v>0.5306</v>
      </c>
      <c r="AZ137" s="18">
        <v>0.8273</v>
      </c>
      <c r="BA137" s="18">
        <v>0.6074</v>
      </c>
      <c r="BB137" s="15" t="s">
        <v>72</v>
      </c>
      <c r="BC137" s="15" t="s">
        <v>66</v>
      </c>
    </row>
    <row r="138" spans="1:55">
      <c r="A138" s="15" t="s">
        <v>67</v>
      </c>
      <c r="B138" s="15" t="s">
        <v>100</v>
      </c>
      <c r="C138" s="16" t="s">
        <v>94</v>
      </c>
      <c r="D138" s="17">
        <v>9</v>
      </c>
      <c r="E138" s="17" t="s">
        <v>373</v>
      </c>
      <c r="F138" s="15" t="s">
        <v>374</v>
      </c>
      <c r="G138" s="15">
        <v>30</v>
      </c>
      <c r="H138" s="15">
        <v>25</v>
      </c>
      <c r="I138" s="15">
        <v>1</v>
      </c>
      <c r="J138" s="15">
        <v>0</v>
      </c>
      <c r="K138" s="15">
        <f>H138-I138-J138</f>
        <v>0</v>
      </c>
      <c r="L138" s="18">
        <f>K138/G138</f>
        <v>0</v>
      </c>
      <c r="M138" s="16">
        <v>1.43</v>
      </c>
      <c r="N138" s="15">
        <v>7</v>
      </c>
      <c r="O138" s="15">
        <v>0</v>
      </c>
      <c r="P138" s="15">
        <f>N138-O138</f>
        <v>0</v>
      </c>
      <c r="Q138" s="18">
        <v>0.8222</v>
      </c>
      <c r="R138" s="19">
        <f>P138*Q138</f>
        <v>0</v>
      </c>
      <c r="S138" s="15">
        <v>1</v>
      </c>
      <c r="T138" s="15">
        <v>1</v>
      </c>
      <c r="U138" s="15">
        <v>1</v>
      </c>
      <c r="V138" s="19">
        <f>(((S138+T138)*Q138))+U138</f>
        <v>0</v>
      </c>
      <c r="W138" s="15">
        <v>2</v>
      </c>
      <c r="X138" s="15">
        <v>0</v>
      </c>
      <c r="Y138" s="15">
        <v>0</v>
      </c>
      <c r="Z138" s="19">
        <v>1.9394451</v>
      </c>
      <c r="AA138" s="18">
        <f>(K138+R138+V138-W138-X138-Y138-Z138)/G138</f>
        <v>0</v>
      </c>
      <c r="AB138" s="15">
        <f>IF((((G138*$AA$6)-K138-R138-V138+W138+X138+Y138+Z138)/Q138)&gt;0,ROUNDUP((((G138*$AA$6)-K138-R138-V138+W138+X138+Y138+Z138)/Q138),0),0)</f>
        <v>0</v>
      </c>
      <c r="AC138" s="15">
        <f>IF(((G138-K138-R138-V138+W138+X138+Y138+Z138)/Q138)&gt;0,ROUNDUP(((G138-K138-R138-V138+W138+X138+Y138+Z138)/Q138),0),0)</f>
        <v>0</v>
      </c>
      <c r="AD138" s="16">
        <f>IF((AND(L138&gt;0.9,AA138&gt;0.9)),"Category 1",IF((AND(L138&gt;0.85,AA138&gt;0.85)),"Category 2","None"))</f>
        <v>0</v>
      </c>
      <c r="AE138" s="15">
        <f>ROUNDUP(IF(OR(L138&lt;=0.85,(AA138&lt;=0.85)),0,IF((L138&lt;AA138),(K138-(G138*0.85)),((AA138*G138)-(G138*0.85)))),0)</f>
        <v>0</v>
      </c>
      <c r="AF138" s="18">
        <f>P138/(K138+P138)</f>
        <v>0</v>
      </c>
      <c r="AG138" s="15">
        <v>0</v>
      </c>
      <c r="AH138" s="15">
        <v>0</v>
      </c>
      <c r="AI138" s="15">
        <v>1</v>
      </c>
      <c r="AJ138" s="15">
        <v>0</v>
      </c>
      <c r="AK138" s="15">
        <v>0</v>
      </c>
      <c r="AL138" s="15">
        <f>SUM(AG138:AK138)</f>
        <v>0</v>
      </c>
      <c r="AM138" s="15">
        <v>4</v>
      </c>
      <c r="AN138" s="15">
        <v>2</v>
      </c>
      <c r="AO138" s="15">
        <v>0</v>
      </c>
      <c r="AP138" s="15">
        <v>0</v>
      </c>
      <c r="AQ138" s="15">
        <f>SUM(AM138:AP138)</f>
        <v>0</v>
      </c>
      <c r="AR138" s="15" t="s">
        <v>62</v>
      </c>
      <c r="AS138" s="15" t="s">
        <v>81</v>
      </c>
      <c r="AT138" s="15" t="s">
        <v>142</v>
      </c>
      <c r="AU138" s="15">
        <v>7</v>
      </c>
      <c r="AV138" s="15">
        <v>1.52</v>
      </c>
      <c r="AW138" s="15">
        <v>1.39</v>
      </c>
      <c r="AX138" s="15">
        <v>1.19</v>
      </c>
      <c r="AY138" s="18">
        <v>0.8333</v>
      </c>
      <c r="AZ138" s="18">
        <v>0.8333</v>
      </c>
      <c r="BA138" s="18">
        <v>0.8551</v>
      </c>
      <c r="BB138" s="15" t="s">
        <v>259</v>
      </c>
      <c r="BC138" s="15" t="s">
        <v>66</v>
      </c>
    </row>
    <row r="139" spans="1:55">
      <c r="A139" s="15" t="s">
        <v>83</v>
      </c>
      <c r="B139" s="15" t="s">
        <v>144</v>
      </c>
      <c r="C139" s="16" t="s">
        <v>94</v>
      </c>
      <c r="D139" s="17">
        <v>11</v>
      </c>
      <c r="E139" s="17" t="s">
        <v>375</v>
      </c>
      <c r="F139" s="15" t="s">
        <v>376</v>
      </c>
      <c r="G139" s="15">
        <v>34</v>
      </c>
      <c r="H139" s="15">
        <v>30</v>
      </c>
      <c r="I139" s="15">
        <v>2</v>
      </c>
      <c r="J139" s="15">
        <v>0</v>
      </c>
      <c r="K139" s="15">
        <f>H139-I139-J139</f>
        <v>0</v>
      </c>
      <c r="L139" s="18">
        <f>K139/G139</f>
        <v>0</v>
      </c>
      <c r="M139" s="16">
        <v>1.05</v>
      </c>
      <c r="N139" s="15">
        <v>8</v>
      </c>
      <c r="O139" s="15">
        <v>0</v>
      </c>
      <c r="P139" s="15">
        <f>N139-O139</f>
        <v>0</v>
      </c>
      <c r="Q139" s="18">
        <v>0.8571</v>
      </c>
      <c r="R139" s="19">
        <f>P139*Q139</f>
        <v>0</v>
      </c>
      <c r="S139" s="15">
        <v>0</v>
      </c>
      <c r="T139" s="15">
        <v>0</v>
      </c>
      <c r="U139" s="15">
        <v>1</v>
      </c>
      <c r="V139" s="19">
        <f>(((S139+T139)*Q139))+U139</f>
        <v>0</v>
      </c>
      <c r="W139" s="15">
        <v>0</v>
      </c>
      <c r="X139" s="15">
        <v>0</v>
      </c>
      <c r="Y139" s="15">
        <v>0</v>
      </c>
      <c r="Z139" s="19">
        <v>2.7325783</v>
      </c>
      <c r="AA139" s="18">
        <f>(K139+R139+V139-W139-X139-Y139-Z139)/G139</f>
        <v>0</v>
      </c>
      <c r="AB139" s="15">
        <f>IF((((G139*$AA$6)-K139-R139-V139+W139+X139+Y139+Z139)/Q139)&gt;0,ROUNDUP((((G139*$AA$6)-K139-R139-V139+W139+X139+Y139+Z139)/Q139),0),0)</f>
        <v>0</v>
      </c>
      <c r="AC139" s="15">
        <f>IF(((G139-K139-R139-V139+W139+X139+Y139+Z139)/Q139)&gt;0,ROUNDUP(((G139-K139-R139-V139+W139+X139+Y139+Z139)/Q139),0),0)</f>
        <v>0</v>
      </c>
      <c r="AD139" s="16">
        <f>IF((AND(L139&gt;0.9,AA139&gt;0.9)),"Category 1",IF((AND(L139&gt;0.85,AA139&gt;0.85)),"Category 2","None"))</f>
        <v>0</v>
      </c>
      <c r="AE139" s="15">
        <f>ROUNDUP(IF(OR(L139&lt;=0.85,(AA139&lt;=0.85)),0,IF((L139&lt;AA139),(K139-(G139*0.85)),((AA139*G139)-(G139*0.85)))),0)</f>
        <v>0</v>
      </c>
      <c r="AF139" s="18">
        <f>P139/(K139+P139)</f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SUM(AG139:AK139)</f>
        <v>0</v>
      </c>
      <c r="AM139" s="15">
        <v>1</v>
      </c>
      <c r="AN139" s="15">
        <v>1</v>
      </c>
      <c r="AO139" s="15">
        <v>3</v>
      </c>
      <c r="AP139" s="15">
        <v>3</v>
      </c>
      <c r="AQ139" s="15">
        <f>SUM(AM139:AP139)</f>
        <v>0</v>
      </c>
      <c r="AR139" s="15" t="s">
        <v>62</v>
      </c>
      <c r="AS139" s="15" t="s">
        <v>71</v>
      </c>
      <c r="AT139" s="15" t="s">
        <v>142</v>
      </c>
      <c r="AU139" s="15">
        <v>7</v>
      </c>
      <c r="AV139" s="15">
        <v>3.33</v>
      </c>
      <c r="AW139" s="15">
        <v>1.05</v>
      </c>
      <c r="AX139" s="15">
        <v>1.71</v>
      </c>
      <c r="AY139" s="18">
        <v>0.8333</v>
      </c>
      <c r="AZ139" s="18">
        <v>0.8571</v>
      </c>
      <c r="BA139" s="18">
        <v>0.6711</v>
      </c>
      <c r="BB139" s="15" t="s">
        <v>290</v>
      </c>
      <c r="BC139" s="15" t="s">
        <v>66</v>
      </c>
    </row>
    <row r="140" spans="1:55">
      <c r="A140" s="15" t="s">
        <v>83</v>
      </c>
      <c r="B140" s="15" t="s">
        <v>234</v>
      </c>
      <c r="C140" s="16" t="s">
        <v>78</v>
      </c>
      <c r="D140" s="17">
        <v>8</v>
      </c>
      <c r="E140" s="17" t="s">
        <v>377</v>
      </c>
      <c r="F140" s="15" t="s">
        <v>378</v>
      </c>
      <c r="G140" s="15">
        <v>30</v>
      </c>
      <c r="H140" s="15">
        <v>23</v>
      </c>
      <c r="I140" s="15">
        <v>0</v>
      </c>
      <c r="J140" s="15">
        <v>0</v>
      </c>
      <c r="K140" s="15">
        <f>H140-I140-J140</f>
        <v>0</v>
      </c>
      <c r="L140" s="18">
        <f>K140/G140</f>
        <v>0</v>
      </c>
      <c r="M140" s="16">
        <v>2.45</v>
      </c>
      <c r="N140" s="15">
        <v>3</v>
      </c>
      <c r="O140" s="15">
        <v>0</v>
      </c>
      <c r="P140" s="15">
        <f>N140-O140</f>
        <v>0</v>
      </c>
      <c r="Q140" s="18">
        <v>0.6383</v>
      </c>
      <c r="R140" s="19">
        <f>P140*Q140</f>
        <v>0</v>
      </c>
      <c r="S140" s="15">
        <v>2</v>
      </c>
      <c r="T140" s="15">
        <v>0</v>
      </c>
      <c r="U140" s="15">
        <v>0</v>
      </c>
      <c r="V140" s="19">
        <f>(((S140+T140)*Q140))+U140</f>
        <v>0</v>
      </c>
      <c r="W140" s="15">
        <v>0</v>
      </c>
      <c r="X140" s="15">
        <v>0</v>
      </c>
      <c r="Y140" s="15">
        <v>0</v>
      </c>
      <c r="Z140" s="19">
        <v>3.5690824</v>
      </c>
      <c r="AA140" s="18">
        <f>(K140+R140+V140-W140-X140-Y140-Z140)/G140</f>
        <v>0</v>
      </c>
      <c r="AB140" s="15">
        <f>IF((((G140*$AA$6)-K140-R140-V140+W140+X140+Y140+Z140)/Q140)&gt;0,ROUNDUP((((G140*$AA$6)-K140-R140-V140+W140+X140+Y140+Z140)/Q140),0),0)</f>
        <v>0</v>
      </c>
      <c r="AC140" s="15">
        <f>IF(((G140-K140-R140-V140+W140+X140+Y140+Z140)/Q140)&gt;0,ROUNDUP(((G140-K140-R140-V140+W140+X140+Y140+Z140)/Q140),0),0)</f>
        <v>0</v>
      </c>
      <c r="AD140" s="16">
        <f>IF((AND(L140&gt;0.9,AA140&gt;0.9)),"Category 1",IF((AND(L140&gt;0.85,AA140&gt;0.85)),"Category 2","None"))</f>
        <v>0</v>
      </c>
      <c r="AE140" s="15">
        <f>ROUNDUP(IF(OR(L140&lt;=0.85,(AA140&lt;=0.85)),0,IF((L140&lt;AA140),(K140-(G140*0.85)),((AA140*G140)-(G140*0.85)))),0)</f>
        <v>0</v>
      </c>
      <c r="AF140" s="18">
        <f>P140/(K140+P140)</f>
        <v>0</v>
      </c>
      <c r="AG140" s="15">
        <v>0</v>
      </c>
      <c r="AH140" s="15">
        <v>0</v>
      </c>
      <c r="AI140" s="15">
        <v>0</v>
      </c>
      <c r="AJ140" s="15">
        <v>2</v>
      </c>
      <c r="AK140" s="15">
        <v>0</v>
      </c>
      <c r="AL140" s="15">
        <f>SUM(AG140:AK140)</f>
        <v>0</v>
      </c>
      <c r="AM140" s="15">
        <v>1</v>
      </c>
      <c r="AN140" s="15">
        <v>0</v>
      </c>
      <c r="AO140" s="15">
        <v>0</v>
      </c>
      <c r="AP140" s="15">
        <v>0</v>
      </c>
      <c r="AQ140" s="15">
        <f>SUM(AM140:AP140)</f>
        <v>0</v>
      </c>
      <c r="AR140" s="15" t="s">
        <v>62</v>
      </c>
      <c r="AS140" s="15" t="s">
        <v>113</v>
      </c>
      <c r="AT140" s="15" t="s">
        <v>64</v>
      </c>
      <c r="AU140" s="15">
        <v>3</v>
      </c>
      <c r="AV140" s="15">
        <v>3.11</v>
      </c>
      <c r="AW140" s="15">
        <v>1.87</v>
      </c>
      <c r="AX140" s="15">
        <v>1.99</v>
      </c>
      <c r="AY140" s="18">
        <v>0.6087</v>
      </c>
      <c r="AZ140" s="18">
        <v>0.6667</v>
      </c>
      <c r="BA140" s="18">
        <v>0.7554</v>
      </c>
      <c r="BB140" s="15" t="s">
        <v>93</v>
      </c>
      <c r="BC140" s="15" t="s">
        <v>66</v>
      </c>
    </row>
    <row r="141" spans="1:55">
      <c r="A141" s="15" t="s">
        <v>67</v>
      </c>
      <c r="B141" s="15" t="s">
        <v>77</v>
      </c>
      <c r="C141" s="16" t="s">
        <v>94</v>
      </c>
      <c r="D141" s="17">
        <v>4</v>
      </c>
      <c r="E141" s="17" t="s">
        <v>379</v>
      </c>
      <c r="F141" s="15" t="s">
        <v>380</v>
      </c>
      <c r="G141" s="15">
        <v>11</v>
      </c>
      <c r="H141" s="15">
        <v>11</v>
      </c>
      <c r="I141" s="15">
        <v>0</v>
      </c>
      <c r="J141" s="15">
        <v>0</v>
      </c>
      <c r="K141" s="15">
        <f>H141-I141-J141</f>
        <v>0</v>
      </c>
      <c r="L141" s="18">
        <f>K141/G141</f>
        <v>0</v>
      </c>
      <c r="M141" s="16">
        <v>0.55</v>
      </c>
      <c r="N141" s="15">
        <v>4</v>
      </c>
      <c r="O141" s="15">
        <v>0</v>
      </c>
      <c r="P141" s="15">
        <f>N141-O141</f>
        <v>0</v>
      </c>
      <c r="Q141" s="18">
        <v>0.96</v>
      </c>
      <c r="R141" s="19">
        <f>P141*Q141</f>
        <v>0</v>
      </c>
      <c r="S141" s="15">
        <v>1</v>
      </c>
      <c r="T141" s="15">
        <v>0</v>
      </c>
      <c r="U141" s="15">
        <v>0</v>
      </c>
      <c r="V141" s="19">
        <f>(((S141+T141)*Q141))+U141</f>
        <v>0</v>
      </c>
      <c r="W141" s="15">
        <v>2</v>
      </c>
      <c r="X141" s="15">
        <v>0</v>
      </c>
      <c r="Y141" s="15">
        <v>0</v>
      </c>
      <c r="Z141" s="19">
        <v>0.5911437</v>
      </c>
      <c r="AA141" s="18">
        <f>(K141+R141+V141-W141-X141-Y141-Z141)/G141</f>
        <v>0</v>
      </c>
      <c r="AB141" s="15">
        <f>IF((((G141*$AA$6)-K141-R141-V141+W141+X141+Y141+Z141)/Q141)&gt;0,ROUNDUP((((G141*$AA$6)-K141-R141-V141+W141+X141+Y141+Z141)/Q141),0),0)</f>
        <v>0</v>
      </c>
      <c r="AC141" s="15">
        <f>IF(((G141-K141-R141-V141+W141+X141+Y141+Z141)/Q141)&gt;0,ROUNDUP(((G141-K141-R141-V141+W141+X141+Y141+Z141)/Q141),0),0)</f>
        <v>0</v>
      </c>
      <c r="AD141" s="16">
        <f>IF((AND(L141&gt;0.9,AA141&gt;0.9)),"Category 1",IF((AND(L141&gt;0.85,AA141&gt;0.85)),"Category 2","None"))</f>
        <v>0</v>
      </c>
      <c r="AE141" s="15">
        <f>ROUNDUP(IF(OR(L141&lt;=0.85,(AA141&lt;=0.85)),0,IF((L141&lt;AA141),(K141-(G141*0.85)),((AA141*G141)-(G141*0.85)))),0)</f>
        <v>0</v>
      </c>
      <c r="AF141" s="18">
        <f>P141/(K141+P141)</f>
        <v>0</v>
      </c>
      <c r="AG141" s="15">
        <v>0</v>
      </c>
      <c r="AH141" s="15">
        <v>1</v>
      </c>
      <c r="AI141" s="15">
        <v>0</v>
      </c>
      <c r="AJ141" s="15">
        <v>0</v>
      </c>
      <c r="AK141" s="15">
        <v>3</v>
      </c>
      <c r="AL141" s="15">
        <f>SUM(AG141:AK141)</f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f>SUM(AM141:AP141)</f>
        <v>0</v>
      </c>
      <c r="AR141" s="15" t="s">
        <v>62</v>
      </c>
      <c r="AS141" s="15" t="s">
        <v>81</v>
      </c>
      <c r="AT141" s="15" t="s">
        <v>64</v>
      </c>
      <c r="AU141" s="15">
        <v>7</v>
      </c>
      <c r="AV141" s="15">
        <v>0.75</v>
      </c>
      <c r="AW141" s="15">
        <v>0.21</v>
      </c>
      <c r="AX141" s="15">
        <v>0.49</v>
      </c>
      <c r="AY141" s="18">
        <v>0.9375</v>
      </c>
      <c r="AZ141" s="18">
        <v>1</v>
      </c>
      <c r="BA141" s="18">
        <v>0.9567</v>
      </c>
      <c r="BB141" s="15" t="s">
        <v>186</v>
      </c>
      <c r="BC141" s="15" t="s">
        <v>66</v>
      </c>
    </row>
    <row r="142" spans="1:55">
      <c r="A142" s="15" t="s">
        <v>67</v>
      </c>
      <c r="B142" s="15" t="s">
        <v>100</v>
      </c>
      <c r="C142" s="16" t="s">
        <v>78</v>
      </c>
      <c r="D142" s="17">
        <v>7</v>
      </c>
      <c r="E142" s="17" t="s">
        <v>381</v>
      </c>
      <c r="F142" s="15" t="s">
        <v>380</v>
      </c>
      <c r="G142" s="15">
        <v>21</v>
      </c>
      <c r="H142" s="15">
        <v>16</v>
      </c>
      <c r="I142" s="15">
        <v>0</v>
      </c>
      <c r="J142" s="15">
        <v>0</v>
      </c>
      <c r="K142" s="15">
        <f>H142-I142-J142</f>
        <v>0</v>
      </c>
      <c r="L142" s="18">
        <f>K142/G142</f>
        <v>0</v>
      </c>
      <c r="M142" s="16">
        <v>1.67</v>
      </c>
      <c r="N142" s="15">
        <v>9</v>
      </c>
      <c r="O142" s="15">
        <v>0</v>
      </c>
      <c r="P142" s="15">
        <f>N142-O142</f>
        <v>0</v>
      </c>
      <c r="Q142" s="18">
        <v>0.7561</v>
      </c>
      <c r="R142" s="19">
        <f>P142*Q142</f>
        <v>0</v>
      </c>
      <c r="S142" s="15">
        <v>0</v>
      </c>
      <c r="T142" s="15">
        <v>0</v>
      </c>
      <c r="U142" s="15">
        <v>0</v>
      </c>
      <c r="V142" s="19">
        <f>(((S142+T142)*Q142))+U142</f>
        <v>0</v>
      </c>
      <c r="W142" s="15">
        <v>0</v>
      </c>
      <c r="X142" s="15">
        <v>1</v>
      </c>
      <c r="Y142" s="15">
        <v>0</v>
      </c>
      <c r="Z142" s="19">
        <v>1.1346932</v>
      </c>
      <c r="AA142" s="18">
        <f>(K142+R142+V142-W142-X142-Y142-Z142)/G142</f>
        <v>0</v>
      </c>
      <c r="AB142" s="15">
        <f>IF((((G142*$AA$6)-K142-R142-V142+W142+X142+Y142+Z142)/Q142)&gt;0,ROUNDUP((((G142*$AA$6)-K142-R142-V142+W142+X142+Y142+Z142)/Q142),0),0)</f>
        <v>0</v>
      </c>
      <c r="AC142" s="15">
        <f>IF(((G142-K142-R142-V142+W142+X142+Y142+Z142)/Q142)&gt;0,ROUNDUP(((G142-K142-R142-V142+W142+X142+Y142+Z142)/Q142),0),0)</f>
        <v>0</v>
      </c>
      <c r="AD142" s="16">
        <f>IF((AND(L142&gt;0.9,AA142&gt;0.9)),"Category 1",IF((AND(L142&gt;0.85,AA142&gt;0.85)),"Category 2","None"))</f>
        <v>0</v>
      </c>
      <c r="AE142" s="15">
        <f>ROUNDUP(IF(OR(L142&lt;=0.85,(AA142&lt;=0.85)),0,IF((L142&lt;AA142),(K142-(G142*0.85)),((AA142*G142)-(G142*0.85)))),0)</f>
        <v>0</v>
      </c>
      <c r="AF142" s="18">
        <f>P142/(K142+P142)</f>
        <v>0</v>
      </c>
      <c r="AG142" s="15">
        <v>0</v>
      </c>
      <c r="AH142" s="15">
        <v>3</v>
      </c>
      <c r="AI142" s="15">
        <v>0</v>
      </c>
      <c r="AJ142" s="15">
        <v>4</v>
      </c>
      <c r="AK142" s="15">
        <v>2</v>
      </c>
      <c r="AL142" s="15">
        <f>SUM(AG142:AK142)</f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f>SUM(AM142:AP142)</f>
        <v>0</v>
      </c>
      <c r="AR142" s="15" t="s">
        <v>62</v>
      </c>
      <c r="AS142" s="15" t="s">
        <v>81</v>
      </c>
      <c r="AT142" s="15" t="s">
        <v>64</v>
      </c>
      <c r="AU142" s="15">
        <v>3</v>
      </c>
      <c r="AV142" s="15">
        <v>2.04</v>
      </c>
      <c r="AW142" s="15">
        <v>0.78</v>
      </c>
      <c r="AX142" s="15">
        <v>1.69</v>
      </c>
      <c r="AY142" s="18">
        <v>0.7586</v>
      </c>
      <c r="AZ142" s="18">
        <v>0.75</v>
      </c>
      <c r="BA142" s="18">
        <v>0.785</v>
      </c>
      <c r="BB142" s="15" t="s">
        <v>82</v>
      </c>
      <c r="BC142" s="15" t="s">
        <v>66</v>
      </c>
    </row>
    <row r="143" spans="1:55">
      <c r="A143" s="15" t="s">
        <v>83</v>
      </c>
      <c r="B143" s="15" t="s">
        <v>223</v>
      </c>
      <c r="C143" s="16" t="s">
        <v>78</v>
      </c>
      <c r="D143" s="17">
        <v>9</v>
      </c>
      <c r="E143" s="17" t="s">
        <v>382</v>
      </c>
      <c r="F143" s="15" t="s">
        <v>383</v>
      </c>
      <c r="G143" s="15">
        <v>42</v>
      </c>
      <c r="H143" s="15">
        <v>33</v>
      </c>
      <c r="I143" s="15">
        <v>1</v>
      </c>
      <c r="J143" s="15">
        <v>0</v>
      </c>
      <c r="K143" s="15">
        <f>H143-I143-J143</f>
        <v>0</v>
      </c>
      <c r="L143" s="18">
        <f>K143/G143</f>
        <v>0</v>
      </c>
      <c r="M143" s="16">
        <v>2.05</v>
      </c>
      <c r="N143" s="15">
        <v>9</v>
      </c>
      <c r="O143" s="15">
        <v>0</v>
      </c>
      <c r="P143" s="15">
        <f>N143-O143</f>
        <v>0</v>
      </c>
      <c r="Q143" s="18">
        <v>0.8036</v>
      </c>
      <c r="R143" s="19">
        <f>P143*Q143</f>
        <v>0</v>
      </c>
      <c r="S143" s="15">
        <v>1</v>
      </c>
      <c r="T143" s="15">
        <v>0</v>
      </c>
      <c r="U143" s="15">
        <v>1</v>
      </c>
      <c r="V143" s="19">
        <f>(((S143+T143)*Q143))+U143</f>
        <v>0</v>
      </c>
      <c r="W143" s="15">
        <v>0</v>
      </c>
      <c r="X143" s="15">
        <v>0</v>
      </c>
      <c r="Y143" s="15">
        <v>0</v>
      </c>
      <c r="Z143" s="19">
        <v>5.2975133</v>
      </c>
      <c r="AA143" s="18">
        <f>(K143+R143+V143-W143-X143-Y143-Z143)/G143</f>
        <v>0</v>
      </c>
      <c r="AB143" s="15">
        <f>IF((((G143*$AA$6)-K143-R143-V143+W143+X143+Y143+Z143)/Q143)&gt;0,ROUNDUP((((G143*$AA$6)-K143-R143-V143+W143+X143+Y143+Z143)/Q143),0),0)</f>
        <v>0</v>
      </c>
      <c r="AC143" s="15">
        <f>IF(((G143-K143-R143-V143+W143+X143+Y143+Z143)/Q143)&gt;0,ROUNDUP(((G143-K143-R143-V143+W143+X143+Y143+Z143)/Q143),0),0)</f>
        <v>0</v>
      </c>
      <c r="AD143" s="16">
        <f>IF((AND(L143&gt;0.9,AA143&gt;0.9)),"Category 1",IF((AND(L143&gt;0.85,AA143&gt;0.85)),"Category 2","None"))</f>
        <v>0</v>
      </c>
      <c r="AE143" s="15">
        <f>ROUNDUP(IF(OR(L143&lt;=0.85,(AA143&lt;=0.85)),0,IF((L143&lt;AA143),(K143-(G143*0.85)),((AA143*G143)-(G143*0.85)))),0)</f>
        <v>0</v>
      </c>
      <c r="AF143" s="18">
        <f>P143/(K143+P143)</f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SUM(AG143:AK143)</f>
        <v>0</v>
      </c>
      <c r="AM143" s="15">
        <v>1</v>
      </c>
      <c r="AN143" s="15">
        <v>4</v>
      </c>
      <c r="AO143" s="15">
        <v>4</v>
      </c>
      <c r="AP143" s="15">
        <v>0</v>
      </c>
      <c r="AQ143" s="15">
        <f>SUM(AM143:AP143)</f>
        <v>0</v>
      </c>
      <c r="AR143" s="15" t="s">
        <v>62</v>
      </c>
      <c r="AS143" s="15" t="s">
        <v>87</v>
      </c>
      <c r="AT143" s="15" t="s">
        <v>64</v>
      </c>
      <c r="AU143" s="15">
        <v>3</v>
      </c>
      <c r="AV143" s="15">
        <v>2.52</v>
      </c>
      <c r="AW143" s="15">
        <v>1.85</v>
      </c>
      <c r="AX143" s="15">
        <v>1.99</v>
      </c>
      <c r="AY143" s="18">
        <v>0.8125</v>
      </c>
      <c r="AZ143" s="18">
        <v>0.8</v>
      </c>
      <c r="BA143" s="18">
        <v>0.7554</v>
      </c>
      <c r="BB143" s="15" t="s">
        <v>93</v>
      </c>
      <c r="BC143" s="15" t="s">
        <v>66</v>
      </c>
    </row>
    <row r="144" spans="1:55">
      <c r="A144" s="15" t="s">
        <v>67</v>
      </c>
      <c r="B144" s="15" t="s">
        <v>77</v>
      </c>
      <c r="C144" s="16" t="s">
        <v>94</v>
      </c>
      <c r="D144" s="17">
        <v>7</v>
      </c>
      <c r="E144" s="17" t="s">
        <v>384</v>
      </c>
      <c r="F144" s="15" t="s">
        <v>385</v>
      </c>
      <c r="G144" s="15">
        <v>17</v>
      </c>
      <c r="H144" s="15">
        <v>15</v>
      </c>
      <c r="I144" s="15">
        <v>0</v>
      </c>
      <c r="J144" s="15">
        <v>0</v>
      </c>
      <c r="K144" s="15">
        <f>H144-I144-J144</f>
        <v>0</v>
      </c>
      <c r="L144" s="18">
        <f>K144/G144</f>
        <v>0</v>
      </c>
      <c r="M144" s="16">
        <v>1.77</v>
      </c>
      <c r="N144" s="15">
        <v>6</v>
      </c>
      <c r="O144" s="15">
        <v>0</v>
      </c>
      <c r="P144" s="15">
        <f>N144-O144</f>
        <v>0</v>
      </c>
      <c r="Q144" s="18">
        <v>0.8205</v>
      </c>
      <c r="R144" s="19">
        <f>P144*Q144</f>
        <v>0</v>
      </c>
      <c r="S144" s="15">
        <v>0</v>
      </c>
      <c r="T144" s="15">
        <v>0</v>
      </c>
      <c r="U144" s="15">
        <v>0</v>
      </c>
      <c r="V144" s="19">
        <f>(((S144+T144)*Q144))+U144</f>
        <v>0</v>
      </c>
      <c r="W144" s="15">
        <v>1</v>
      </c>
      <c r="X144" s="15">
        <v>1</v>
      </c>
      <c r="Y144" s="15">
        <v>0</v>
      </c>
      <c r="Z144" s="19">
        <v>1.3371784</v>
      </c>
      <c r="AA144" s="18">
        <f>(K144+R144+V144-W144-X144-Y144-Z144)/G144</f>
        <v>0</v>
      </c>
      <c r="AB144" s="15">
        <f>IF((((G144*$AA$6)-K144-R144-V144+W144+X144+Y144+Z144)/Q144)&gt;0,ROUNDUP((((G144*$AA$6)-K144-R144-V144+W144+X144+Y144+Z144)/Q144),0),0)</f>
        <v>0</v>
      </c>
      <c r="AC144" s="15">
        <f>IF(((G144-K144-R144-V144+W144+X144+Y144+Z144)/Q144)&gt;0,ROUNDUP(((G144-K144-R144-V144+W144+X144+Y144+Z144)/Q144),0),0)</f>
        <v>0</v>
      </c>
      <c r="AD144" s="16">
        <f>IF((AND(L144&gt;0.9,AA144&gt;0.9)),"Category 1",IF((AND(L144&gt;0.85,AA144&gt;0.85)),"Category 2","None"))</f>
        <v>0</v>
      </c>
      <c r="AE144" s="15">
        <f>ROUNDUP(IF(OR(L144&lt;=0.85,(AA144&lt;=0.85)),0,IF((L144&lt;AA144),(K144-(G144*0.85)),((AA144*G144)-(G144*0.85)))),0)</f>
        <v>0</v>
      </c>
      <c r="AF144" s="18">
        <f>P144/(K144+P144)</f>
        <v>0</v>
      </c>
      <c r="AG144" s="15">
        <v>0</v>
      </c>
      <c r="AH144" s="15">
        <v>1</v>
      </c>
      <c r="AI144" s="15">
        <v>0</v>
      </c>
      <c r="AJ144" s="15">
        <v>0</v>
      </c>
      <c r="AK144" s="15">
        <v>3</v>
      </c>
      <c r="AL144" s="15">
        <f>SUM(AG144:AK144)</f>
        <v>0</v>
      </c>
      <c r="AM144" s="15">
        <v>1</v>
      </c>
      <c r="AN144" s="15">
        <v>0</v>
      </c>
      <c r="AO144" s="15">
        <v>0</v>
      </c>
      <c r="AP144" s="15">
        <v>1</v>
      </c>
      <c r="AQ144" s="15">
        <f>SUM(AM144:AP144)</f>
        <v>0</v>
      </c>
      <c r="AR144" s="15" t="s">
        <v>62</v>
      </c>
      <c r="AS144" s="15" t="s">
        <v>81</v>
      </c>
      <c r="AT144" s="15" t="s">
        <v>64</v>
      </c>
      <c r="AU144" s="15">
        <v>7</v>
      </c>
      <c r="AV144" s="15">
        <v>1.97</v>
      </c>
      <c r="AW144" s="15">
        <v>1.47</v>
      </c>
      <c r="AX144" s="15">
        <v>0.89</v>
      </c>
      <c r="AY144" s="18">
        <v>0.8261</v>
      </c>
      <c r="AZ144" s="18">
        <v>0.8125</v>
      </c>
      <c r="BA144" s="18">
        <v>0.8433</v>
      </c>
      <c r="BB144" s="15" t="s">
        <v>195</v>
      </c>
      <c r="BC144" s="15" t="s">
        <v>66</v>
      </c>
    </row>
    <row r="145" spans="1:55">
      <c r="A145" s="15" t="s">
        <v>57</v>
      </c>
      <c r="B145" s="15" t="s">
        <v>347</v>
      </c>
      <c r="C145" s="16" t="s">
        <v>78</v>
      </c>
      <c r="D145" s="17">
        <v>5</v>
      </c>
      <c r="E145" s="17" t="s">
        <v>386</v>
      </c>
      <c r="F145" s="15" t="s">
        <v>387</v>
      </c>
      <c r="G145" s="15">
        <v>13</v>
      </c>
      <c r="H145" s="15">
        <v>13</v>
      </c>
      <c r="I145" s="15">
        <v>0</v>
      </c>
      <c r="J145" s="15">
        <v>0</v>
      </c>
      <c r="K145" s="15">
        <f>H145-I145-J145</f>
        <v>0</v>
      </c>
      <c r="L145" s="18">
        <f>K145/G145</f>
        <v>0</v>
      </c>
      <c r="M145" s="16">
        <v>1.19</v>
      </c>
      <c r="N145" s="15">
        <v>1</v>
      </c>
      <c r="O145" s="15">
        <v>0</v>
      </c>
      <c r="P145" s="15">
        <f>N145-O145</f>
        <v>0</v>
      </c>
      <c r="Q145" s="18">
        <v>0.9091</v>
      </c>
      <c r="R145" s="19">
        <f>P145*Q145</f>
        <v>0</v>
      </c>
      <c r="S145" s="15">
        <v>0</v>
      </c>
      <c r="T145" s="15">
        <v>0</v>
      </c>
      <c r="U145" s="15">
        <v>0</v>
      </c>
      <c r="V145" s="19">
        <f>(((S145+T145)*Q145))+U145</f>
        <v>0</v>
      </c>
      <c r="W145" s="15">
        <v>0</v>
      </c>
      <c r="X145" s="15">
        <v>0</v>
      </c>
      <c r="Y145" s="15">
        <v>0</v>
      </c>
      <c r="Z145" s="19">
        <v>0.4529952</v>
      </c>
      <c r="AA145" s="18">
        <f>(K145+R145+V145-W145-X145-Y145-Z145)/G145</f>
        <v>0</v>
      </c>
      <c r="AB145" s="15">
        <f>IF((((G145*$AA$6)-K145-R145-V145+W145+X145+Y145+Z145)/Q145)&gt;0,ROUNDUP((((G145*$AA$6)-K145-R145-V145+W145+X145+Y145+Z145)/Q145),0),0)</f>
        <v>0</v>
      </c>
      <c r="AC145" s="15">
        <f>IF(((G145-K145-R145-V145+W145+X145+Y145+Z145)/Q145)&gt;0,ROUNDUP(((G145-K145-R145-V145+W145+X145+Y145+Z145)/Q145),0),0)</f>
        <v>0</v>
      </c>
      <c r="AD145" s="16">
        <f>IF((AND(L145&gt;0.9,AA145&gt;0.9)),"Category 1",IF((AND(L145&gt;0.85,AA145&gt;0.85)),"Category 2","None"))</f>
        <v>0</v>
      </c>
      <c r="AE145" s="15">
        <f>ROUNDUP(IF(OR(L145&lt;=0.85,(AA145&lt;=0.85)),0,IF((L145&lt;AA145),(K145-(G145*0.85)),((AA145*G145)-(G145*0.85)))),0)</f>
        <v>0</v>
      </c>
      <c r="AF145" s="18">
        <f>P145/(K145+P145)</f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1</v>
      </c>
      <c r="AL145" s="15">
        <f>SUM(AG145:AK145)</f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f>SUM(AM145:AP145)</f>
        <v>0</v>
      </c>
      <c r="AR145" s="15" t="s">
        <v>62</v>
      </c>
      <c r="AS145" s="15" t="s">
        <v>92</v>
      </c>
      <c r="AT145" s="15" t="s">
        <v>64</v>
      </c>
      <c r="AU145" s="15">
        <v>3</v>
      </c>
      <c r="AV145" s="15">
        <v>1.28</v>
      </c>
      <c r="AW145" s="15">
        <v>0.59</v>
      </c>
      <c r="AX145" s="15">
        <v>1.57</v>
      </c>
      <c r="AY145" s="18">
        <v>0.8824</v>
      </c>
      <c r="AZ145" s="18">
        <v>0.8938</v>
      </c>
      <c r="BA145" s="18">
        <v>0.8252</v>
      </c>
      <c r="BB145" s="15" t="s">
        <v>121</v>
      </c>
      <c r="BC145" s="15" t="s">
        <v>66</v>
      </c>
    </row>
    <row r="146" spans="1:55">
      <c r="A146" s="15" t="s">
        <v>67</v>
      </c>
      <c r="B146" s="15" t="s">
        <v>176</v>
      </c>
      <c r="C146" s="16" t="s">
        <v>78</v>
      </c>
      <c r="D146" s="17">
        <v>6</v>
      </c>
      <c r="E146" s="17" t="s">
        <v>388</v>
      </c>
      <c r="F146" s="15" t="s">
        <v>389</v>
      </c>
      <c r="G146" s="15">
        <v>17</v>
      </c>
      <c r="H146" s="15">
        <v>14</v>
      </c>
      <c r="I146" s="15">
        <v>0</v>
      </c>
      <c r="J146" s="15">
        <v>0</v>
      </c>
      <c r="K146" s="15">
        <f>H146-I146-J146</f>
        <v>0</v>
      </c>
      <c r="L146" s="18">
        <f>K146/G146</f>
        <v>0</v>
      </c>
      <c r="M146" s="16">
        <v>1.75</v>
      </c>
      <c r="N146" s="15">
        <v>6</v>
      </c>
      <c r="O146" s="15">
        <v>0</v>
      </c>
      <c r="P146" s="15">
        <f>N146-O146</f>
        <v>0</v>
      </c>
      <c r="Q146" s="18">
        <v>0.7632</v>
      </c>
      <c r="R146" s="19">
        <f>P146*Q146</f>
        <v>0</v>
      </c>
      <c r="S146" s="15">
        <v>0</v>
      </c>
      <c r="T146" s="15">
        <v>0</v>
      </c>
      <c r="U146" s="15">
        <v>0</v>
      </c>
      <c r="V146" s="19">
        <f>(((S146+T146)*Q146))+U146</f>
        <v>0</v>
      </c>
      <c r="W146" s="15">
        <v>0</v>
      </c>
      <c r="X146" s="15">
        <v>0</v>
      </c>
      <c r="Y146" s="15">
        <v>0</v>
      </c>
      <c r="Z146" s="19">
        <v>1.1537981</v>
      </c>
      <c r="AA146" s="18">
        <f>(K146+R146+V146-W146-X146-Y146-Z146)/G146</f>
        <v>0</v>
      </c>
      <c r="AB146" s="15">
        <f>IF((((G146*$AA$6)-K146-R146-V146+W146+X146+Y146+Z146)/Q146)&gt;0,ROUNDUP((((G146*$AA$6)-K146-R146-V146+W146+X146+Y146+Z146)/Q146),0),0)</f>
        <v>0</v>
      </c>
      <c r="AC146" s="15">
        <f>IF(((G146-K146-R146-V146+W146+X146+Y146+Z146)/Q146)&gt;0,ROUNDUP(((G146-K146-R146-V146+W146+X146+Y146+Z146)/Q146),0),0)</f>
        <v>0</v>
      </c>
      <c r="AD146" s="16">
        <f>IF((AND(L146&gt;0.9,AA146&gt;0.9)),"Category 1",IF((AND(L146&gt;0.85,AA146&gt;0.85)),"Category 2","None"))</f>
        <v>0</v>
      </c>
      <c r="AE146" s="15">
        <f>ROUNDUP(IF(OR(L146&lt;=0.85,(AA146&lt;=0.85)),0,IF((L146&lt;AA146),(K146-(G146*0.85)),((AA146*G146)-(G146*0.85)))),0)</f>
        <v>0</v>
      </c>
      <c r="AF146" s="18">
        <f>P146/(K146+P146)</f>
        <v>0</v>
      </c>
      <c r="AG146" s="15">
        <v>0</v>
      </c>
      <c r="AH146" s="15">
        <v>2</v>
      </c>
      <c r="AI146" s="15">
        <v>0</v>
      </c>
      <c r="AJ146" s="15">
        <v>1</v>
      </c>
      <c r="AK146" s="15">
        <v>3</v>
      </c>
      <c r="AL146" s="15">
        <f>SUM(AG146:AK146)</f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f>SUM(AM146:AP146)</f>
        <v>0</v>
      </c>
      <c r="AR146" s="15" t="s">
        <v>62</v>
      </c>
      <c r="AS146" s="15" t="s">
        <v>71</v>
      </c>
      <c r="AT146" s="15" t="s">
        <v>64</v>
      </c>
      <c r="AU146" s="15">
        <v>3</v>
      </c>
      <c r="AV146" s="15">
        <v>1.93</v>
      </c>
      <c r="AW146" s="15">
        <v>0.92</v>
      </c>
      <c r="AX146" s="15">
        <v>1.77</v>
      </c>
      <c r="AY146" s="18">
        <v>0.7429</v>
      </c>
      <c r="AZ146" s="18">
        <v>0.8526</v>
      </c>
      <c r="BA146" s="18">
        <v>0.7598</v>
      </c>
      <c r="BB146" s="15" t="s">
        <v>88</v>
      </c>
      <c r="BC146" s="15" t="s">
        <v>66</v>
      </c>
    </row>
    <row r="147" spans="1:55">
      <c r="A147" s="15" t="s">
        <v>67</v>
      </c>
      <c r="B147" s="15" t="s">
        <v>200</v>
      </c>
      <c r="C147" s="16" t="s">
        <v>78</v>
      </c>
      <c r="D147" s="17">
        <v>9</v>
      </c>
      <c r="E147" s="17" t="s">
        <v>390</v>
      </c>
      <c r="F147" s="15" t="s">
        <v>391</v>
      </c>
      <c r="G147" s="15">
        <v>47</v>
      </c>
      <c r="H147" s="15">
        <v>38</v>
      </c>
      <c r="I147" s="15">
        <v>0</v>
      </c>
      <c r="J147" s="15">
        <v>0</v>
      </c>
      <c r="K147" s="15">
        <f>H147-I147-J147</f>
        <v>0</v>
      </c>
      <c r="L147" s="18">
        <f>K147/G147</f>
        <v>0</v>
      </c>
      <c r="M147" s="16">
        <v>2.44</v>
      </c>
      <c r="N147" s="15">
        <v>3</v>
      </c>
      <c r="O147" s="15">
        <v>0</v>
      </c>
      <c r="P147" s="15">
        <f>N147-O147</f>
        <v>0</v>
      </c>
      <c r="Q147" s="18">
        <v>0.5412</v>
      </c>
      <c r="R147" s="19">
        <f>P147*Q147</f>
        <v>0</v>
      </c>
      <c r="S147" s="15">
        <v>1</v>
      </c>
      <c r="T147" s="15">
        <v>2</v>
      </c>
      <c r="U147" s="15">
        <v>0</v>
      </c>
      <c r="V147" s="19">
        <f>(((S147+T147)*Q147))+U147</f>
        <v>0</v>
      </c>
      <c r="W147" s="15">
        <v>0</v>
      </c>
      <c r="X147" s="15">
        <v>1</v>
      </c>
      <c r="Y147" s="15">
        <v>0</v>
      </c>
      <c r="Z147" s="19">
        <v>3.6661475</v>
      </c>
      <c r="AA147" s="18">
        <f>(K147+R147+V147-W147-X147-Y147-Z147)/G147</f>
        <v>0</v>
      </c>
      <c r="AB147" s="15">
        <f>IF((((G147*$AA$6)-K147-R147-V147+W147+X147+Y147+Z147)/Q147)&gt;0,ROUNDUP((((G147*$AA$6)-K147-R147-V147+W147+X147+Y147+Z147)/Q147),0),0)</f>
        <v>0</v>
      </c>
      <c r="AC147" s="15">
        <f>IF(((G147-K147-R147-V147+W147+X147+Y147+Z147)/Q147)&gt;0,ROUNDUP(((G147-K147-R147-V147+W147+X147+Y147+Z147)/Q147),0),0)</f>
        <v>0</v>
      </c>
      <c r="AD147" s="16">
        <f>IF((AND(L147&gt;0.9,AA147&gt;0.9)),"Category 1",IF((AND(L147&gt;0.85,AA147&gt;0.85)),"Category 2","None"))</f>
        <v>0</v>
      </c>
      <c r="AE147" s="15">
        <f>ROUNDUP(IF(OR(L147&lt;=0.85,(AA147&lt;=0.85)),0,IF((L147&lt;AA147),(K147-(G147*0.85)),((AA147*G147)-(G147*0.85)))),0)</f>
        <v>0</v>
      </c>
      <c r="AF147" s="18">
        <f>P147/(K147+P147)</f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SUM(AG147:AK147)</f>
        <v>0</v>
      </c>
      <c r="AM147" s="15">
        <v>1</v>
      </c>
      <c r="AN147" s="15">
        <v>1</v>
      </c>
      <c r="AO147" s="15">
        <v>1</v>
      </c>
      <c r="AP147" s="15">
        <v>0</v>
      </c>
      <c r="AQ147" s="15">
        <f>SUM(AM147:AP147)</f>
        <v>0</v>
      </c>
      <c r="AR147" s="15" t="s">
        <v>62</v>
      </c>
      <c r="AS147" s="15" t="s">
        <v>71</v>
      </c>
      <c r="AT147" s="15" t="s">
        <v>64</v>
      </c>
      <c r="AU147" s="15">
        <v>3</v>
      </c>
      <c r="AV147" s="15">
        <v>3.1</v>
      </c>
      <c r="AW147" s="15">
        <v>1.99</v>
      </c>
      <c r="AX147" s="15">
        <v>1.99</v>
      </c>
      <c r="AY147" s="18">
        <v>0.4419</v>
      </c>
      <c r="AZ147" s="18">
        <v>0.6429</v>
      </c>
      <c r="BA147" s="18">
        <v>0.7554</v>
      </c>
      <c r="BB147" s="15" t="s">
        <v>93</v>
      </c>
      <c r="BC147" s="15" t="s">
        <v>66</v>
      </c>
    </row>
    <row r="148" spans="1:55">
      <c r="A148" s="15" t="s">
        <v>57</v>
      </c>
      <c r="B148" s="15" t="s">
        <v>160</v>
      </c>
      <c r="C148" s="16" t="s">
        <v>348</v>
      </c>
      <c r="D148" s="17">
        <v>8</v>
      </c>
      <c r="E148" s="17" t="s">
        <v>392</v>
      </c>
      <c r="F148" s="15" t="s">
        <v>393</v>
      </c>
      <c r="G148" s="15">
        <v>24</v>
      </c>
      <c r="H148" s="15">
        <v>17</v>
      </c>
      <c r="I148" s="15">
        <v>0</v>
      </c>
      <c r="J148" s="15">
        <v>1</v>
      </c>
      <c r="K148" s="15">
        <f>H148-I148-J148</f>
        <v>0</v>
      </c>
      <c r="L148" s="18">
        <f>K148/G148</f>
        <v>0</v>
      </c>
      <c r="M148" s="16">
        <v>1.54</v>
      </c>
      <c r="N148" s="15">
        <v>4</v>
      </c>
      <c r="O148" s="15">
        <v>0</v>
      </c>
      <c r="P148" s="15">
        <f>N148-O148</f>
        <v>0</v>
      </c>
      <c r="Q148" s="18">
        <v>0.8261</v>
      </c>
      <c r="R148" s="19">
        <f>P148*Q148</f>
        <v>0</v>
      </c>
      <c r="S148" s="15">
        <v>1</v>
      </c>
      <c r="T148" s="15">
        <v>0</v>
      </c>
      <c r="U148" s="15">
        <v>0</v>
      </c>
      <c r="V148" s="19">
        <f>(((S148+T148)*Q148))+U148</f>
        <v>0</v>
      </c>
      <c r="W148" s="15">
        <v>1</v>
      </c>
      <c r="X148" s="15">
        <v>0</v>
      </c>
      <c r="Y148" s="15">
        <v>0</v>
      </c>
      <c r="Z148" s="19">
        <v>1.1848575</v>
      </c>
      <c r="AA148" s="18">
        <f>(K148+R148+V148-W148-X148-Y148-Z148)/G148</f>
        <v>0</v>
      </c>
      <c r="AB148" s="15">
        <f>IF((((G148*$AA$6)-K148-R148-V148+W148+X148+Y148+Z148)/Q148)&gt;0,ROUNDUP((((G148*$AA$6)-K148-R148-V148+W148+X148+Y148+Z148)/Q148),0),0)</f>
        <v>0</v>
      </c>
      <c r="AC148" s="15">
        <f>IF(((G148-K148-R148-V148+W148+X148+Y148+Z148)/Q148)&gt;0,ROUNDUP(((G148-K148-R148-V148+W148+X148+Y148+Z148)/Q148),0),0)</f>
        <v>0</v>
      </c>
      <c r="AD148" s="16">
        <f>IF((AND(L148&gt;0.9,AA148&gt;0.9)),"Category 1",IF((AND(L148&gt;0.85,AA148&gt;0.85)),"Category 2","None"))</f>
        <v>0</v>
      </c>
      <c r="AE148" s="15">
        <f>ROUNDUP(IF(OR(L148&lt;=0.85,(AA148&lt;=0.85)),0,IF((L148&lt;AA148),(K148-(G148*0.85)),((AA148*G148)-(G148*0.85)))),0)</f>
        <v>0</v>
      </c>
      <c r="AF148" s="18">
        <f>P148/(K148+P148)</f>
        <v>0</v>
      </c>
      <c r="AG148" s="15">
        <v>0</v>
      </c>
      <c r="AH148" s="15">
        <v>1</v>
      </c>
      <c r="AI148" s="15">
        <v>0</v>
      </c>
      <c r="AJ148" s="15">
        <v>1</v>
      </c>
      <c r="AK148" s="15">
        <v>1</v>
      </c>
      <c r="AL148" s="15">
        <f>SUM(AG148:AK148)</f>
        <v>0</v>
      </c>
      <c r="AM148" s="15">
        <v>0</v>
      </c>
      <c r="AN148" s="15">
        <v>1</v>
      </c>
      <c r="AO148" s="15">
        <v>0</v>
      </c>
      <c r="AP148" s="15">
        <v>0</v>
      </c>
      <c r="AQ148" s="15">
        <f>SUM(AM148:AP148)</f>
        <v>0</v>
      </c>
      <c r="AR148" s="15" t="s">
        <v>62</v>
      </c>
      <c r="AS148" s="15" t="s">
        <v>92</v>
      </c>
      <c r="AT148" s="15" t="s">
        <v>64</v>
      </c>
      <c r="AU148" s="15">
        <v>6</v>
      </c>
      <c r="AV148" s="15">
        <v>1.41</v>
      </c>
      <c r="AW148" s="15">
        <v>1.71</v>
      </c>
      <c r="AX148" s="15">
        <v>2.26</v>
      </c>
      <c r="AY148" s="18">
        <v>0.8077</v>
      </c>
      <c r="AZ148" s="18">
        <v>0.85</v>
      </c>
      <c r="BA148" s="18">
        <v>0.7041</v>
      </c>
      <c r="BB148" s="15" t="s">
        <v>352</v>
      </c>
      <c r="BC148" s="15" t="s">
        <v>66</v>
      </c>
    </row>
    <row r="149" spans="1:55">
      <c r="A149" s="15" t="s">
        <v>67</v>
      </c>
      <c r="B149" s="15" t="s">
        <v>77</v>
      </c>
      <c r="C149" s="16" t="s">
        <v>94</v>
      </c>
      <c r="D149" s="17">
        <v>11</v>
      </c>
      <c r="E149" s="17" t="s">
        <v>394</v>
      </c>
      <c r="F149" s="15" t="s">
        <v>395</v>
      </c>
      <c r="G149" s="15">
        <v>34</v>
      </c>
      <c r="H149" s="15">
        <v>27</v>
      </c>
      <c r="I149" s="15">
        <v>0</v>
      </c>
      <c r="J149" s="15">
        <v>0</v>
      </c>
      <c r="K149" s="15">
        <f>H149-I149-J149</f>
        <v>0</v>
      </c>
      <c r="L149" s="18">
        <f>K149/G149</f>
        <v>0</v>
      </c>
      <c r="M149" s="16">
        <v>2.23</v>
      </c>
      <c r="N149" s="15">
        <v>3</v>
      </c>
      <c r="O149" s="15">
        <v>0</v>
      </c>
      <c r="P149" s="15">
        <f>N149-O149</f>
        <v>0</v>
      </c>
      <c r="Q149" s="18">
        <v>0.6279</v>
      </c>
      <c r="R149" s="19">
        <f>P149*Q149</f>
        <v>0</v>
      </c>
      <c r="S149" s="15">
        <v>1</v>
      </c>
      <c r="T149" s="15">
        <v>0</v>
      </c>
      <c r="U149" s="15">
        <v>0</v>
      </c>
      <c r="V149" s="19">
        <f>(((S149+T149)*Q149))+U149</f>
        <v>0</v>
      </c>
      <c r="W149" s="15">
        <v>0</v>
      </c>
      <c r="X149" s="15">
        <v>0</v>
      </c>
      <c r="Y149" s="15">
        <v>0</v>
      </c>
      <c r="Z149" s="19">
        <v>3.3656154</v>
      </c>
      <c r="AA149" s="18">
        <f>(K149+R149+V149-W149-X149-Y149-Z149)/G149</f>
        <v>0</v>
      </c>
      <c r="AB149" s="15">
        <f>IF((((G149*$AA$6)-K149-R149-V149+W149+X149+Y149+Z149)/Q149)&gt;0,ROUNDUP((((G149*$AA$6)-K149-R149-V149+W149+X149+Y149+Z149)/Q149),0),0)</f>
        <v>0</v>
      </c>
      <c r="AC149" s="15">
        <f>IF(((G149-K149-R149-V149+W149+X149+Y149+Z149)/Q149)&gt;0,ROUNDUP(((G149-K149-R149-V149+W149+X149+Y149+Z149)/Q149),0),0)</f>
        <v>0</v>
      </c>
      <c r="AD149" s="16">
        <f>IF((AND(L149&gt;0.9,AA149&gt;0.9)),"Category 1",IF((AND(L149&gt;0.85,AA149&gt;0.85)),"Category 2","None"))</f>
        <v>0</v>
      </c>
      <c r="AE149" s="15">
        <f>ROUNDUP(IF(OR(L149&lt;=0.85,(AA149&lt;=0.85)),0,IF((L149&lt;AA149),(K149-(G149*0.85)),((AA149*G149)-(G149*0.85)))),0)</f>
        <v>0</v>
      </c>
      <c r="AF149" s="18">
        <f>P149/(K149+P149)</f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SUM(AG149:AK149)</f>
        <v>0</v>
      </c>
      <c r="AM149" s="15">
        <v>2</v>
      </c>
      <c r="AN149" s="15">
        <v>1</v>
      </c>
      <c r="AO149" s="15">
        <v>0</v>
      </c>
      <c r="AP149" s="15">
        <v>0</v>
      </c>
      <c r="AQ149" s="15">
        <f>SUM(AM149:AP149)</f>
        <v>0</v>
      </c>
      <c r="AR149" s="15" t="s">
        <v>62</v>
      </c>
      <c r="AS149" s="15" t="s">
        <v>81</v>
      </c>
      <c r="AT149" s="15" t="s">
        <v>142</v>
      </c>
      <c r="AU149" s="15">
        <v>7</v>
      </c>
      <c r="AV149" s="15">
        <v>3.33</v>
      </c>
      <c r="AW149" s="15">
        <v>2.17</v>
      </c>
      <c r="AX149" s="15">
        <v>1.71</v>
      </c>
      <c r="AY149" s="18">
        <v>0.8333</v>
      </c>
      <c r="AZ149" s="18">
        <v>0.625</v>
      </c>
      <c r="BA149" s="18">
        <v>0.6711</v>
      </c>
      <c r="BB149" s="15" t="s">
        <v>290</v>
      </c>
      <c r="BC149" s="15" t="s">
        <v>66</v>
      </c>
    </row>
    <row r="150" spans="1:55">
      <c r="A150" s="15" t="s">
        <v>57</v>
      </c>
      <c r="B150" s="15" t="s">
        <v>58</v>
      </c>
      <c r="C150" s="16" t="s">
        <v>94</v>
      </c>
      <c r="D150" s="17">
        <v>5</v>
      </c>
      <c r="E150" s="17" t="s">
        <v>396</v>
      </c>
      <c r="F150" s="15" t="s">
        <v>397</v>
      </c>
      <c r="G150" s="15">
        <v>13</v>
      </c>
      <c r="H150" s="15">
        <v>11</v>
      </c>
      <c r="I150" s="15">
        <v>0</v>
      </c>
      <c r="J150" s="15">
        <v>0</v>
      </c>
      <c r="K150" s="15">
        <f>H150-I150-J150</f>
        <v>0</v>
      </c>
      <c r="L150" s="18">
        <f>K150/G150</f>
        <v>0</v>
      </c>
      <c r="M150" s="16">
        <v>0.64</v>
      </c>
      <c r="N150" s="15">
        <v>1</v>
      </c>
      <c r="O150" s="15">
        <v>0</v>
      </c>
      <c r="P150" s="15">
        <f>N150-O150</f>
        <v>0</v>
      </c>
      <c r="Q150" s="18">
        <v>0.7742</v>
      </c>
      <c r="R150" s="19">
        <f>P150*Q150</f>
        <v>0</v>
      </c>
      <c r="S150" s="15">
        <v>0</v>
      </c>
      <c r="T150" s="15">
        <v>0</v>
      </c>
      <c r="U150" s="15">
        <v>0</v>
      </c>
      <c r="V150" s="19">
        <f>(((S150+T150)*Q150))+U150</f>
        <v>0</v>
      </c>
      <c r="W150" s="15">
        <v>0</v>
      </c>
      <c r="X150" s="15">
        <v>1</v>
      </c>
      <c r="Y150" s="15">
        <v>0</v>
      </c>
      <c r="Z150" s="19">
        <v>0.2479555</v>
      </c>
      <c r="AA150" s="18">
        <f>(K150+R150+V150-W150-X150-Y150-Z150)/G150</f>
        <v>0</v>
      </c>
      <c r="AB150" s="15">
        <f>IF((((G150*$AA$6)-K150-R150-V150+W150+X150+Y150+Z150)/Q150)&gt;0,ROUNDUP((((G150*$AA$6)-K150-R150-V150+W150+X150+Y150+Z150)/Q150),0),0)</f>
        <v>0</v>
      </c>
      <c r="AC150" s="15">
        <f>IF(((G150-K150-R150-V150+W150+X150+Y150+Z150)/Q150)&gt;0,ROUNDUP(((G150-K150-R150-V150+W150+X150+Y150+Z150)/Q150),0),0)</f>
        <v>0</v>
      </c>
      <c r="AD150" s="16">
        <f>IF((AND(L150&gt;0.9,AA150&gt;0.9)),"Category 1",IF((AND(L150&gt;0.85,AA150&gt;0.85)),"Category 2","None"))</f>
        <v>0</v>
      </c>
      <c r="AE150" s="15">
        <f>ROUNDUP(IF(OR(L150&lt;=0.85,(AA150&lt;=0.85)),0,IF((L150&lt;AA150),(K150-(G150*0.85)),((AA150*G150)-(G150*0.85)))),0)</f>
        <v>0</v>
      </c>
      <c r="AF150" s="18">
        <f>P150/(K150+P150)</f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1</v>
      </c>
      <c r="AL150" s="15">
        <f>SUM(AG150:AK150)</f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f>SUM(AM150:AP150)</f>
        <v>0</v>
      </c>
      <c r="AR150" s="15" t="s">
        <v>62</v>
      </c>
      <c r="AS150" s="15" t="s">
        <v>63</v>
      </c>
      <c r="AT150" s="15" t="s">
        <v>64</v>
      </c>
      <c r="AU150" s="15">
        <v>7</v>
      </c>
      <c r="AV150" s="15">
        <v>0.74</v>
      </c>
      <c r="AW150" s="15">
        <v>0.36</v>
      </c>
      <c r="AX150" s="15">
        <v>0.75</v>
      </c>
      <c r="AY150" s="18">
        <v>0.7407</v>
      </c>
      <c r="AZ150" s="18">
        <v>0.8844</v>
      </c>
      <c r="BA150" s="18">
        <v>0.8755</v>
      </c>
      <c r="BB150" s="15" t="s">
        <v>97</v>
      </c>
      <c r="BC150" s="15" t="s">
        <v>66</v>
      </c>
    </row>
    <row r="151" spans="1:55">
      <c r="A151" s="15" t="s">
        <v>57</v>
      </c>
      <c r="B151" s="15" t="s">
        <v>160</v>
      </c>
      <c r="C151" s="16" t="s">
        <v>59</v>
      </c>
      <c r="D151" s="17">
        <v>11</v>
      </c>
      <c r="E151" s="17" t="s">
        <v>398</v>
      </c>
      <c r="F151" s="15" t="s">
        <v>399</v>
      </c>
      <c r="G151" s="15">
        <v>39</v>
      </c>
      <c r="H151" s="15">
        <v>33</v>
      </c>
      <c r="I151" s="15">
        <v>0</v>
      </c>
      <c r="J151" s="15">
        <v>1</v>
      </c>
      <c r="K151" s="15">
        <f>H151-I151-J151</f>
        <v>0</v>
      </c>
      <c r="L151" s="18">
        <f>K151/G151</f>
        <v>0</v>
      </c>
      <c r="M151" s="16">
        <v>1.92</v>
      </c>
      <c r="N151" s="15">
        <v>4</v>
      </c>
      <c r="O151" s="15">
        <v>0</v>
      </c>
      <c r="P151" s="15">
        <f>N151-O151</f>
        <v>0</v>
      </c>
      <c r="Q151" s="18">
        <v>0.8936</v>
      </c>
      <c r="R151" s="19">
        <f>P151*Q151</f>
        <v>0</v>
      </c>
      <c r="S151" s="15">
        <v>0</v>
      </c>
      <c r="T151" s="15">
        <v>1</v>
      </c>
      <c r="U151" s="15">
        <v>1</v>
      </c>
      <c r="V151" s="19">
        <f>(((S151+T151)*Q151))+U151</f>
        <v>0</v>
      </c>
      <c r="W151" s="15">
        <v>0</v>
      </c>
      <c r="X151" s="15">
        <v>1</v>
      </c>
      <c r="Y151" s="15">
        <v>0</v>
      </c>
      <c r="Z151" s="19">
        <v>4.3201478</v>
      </c>
      <c r="AA151" s="18">
        <f>(K151+R151+V151-W151-X151-Y151-Z151)/G151</f>
        <v>0</v>
      </c>
      <c r="AB151" s="15">
        <f>IF((((G151*$AA$6)-K151-R151-V151+W151+X151+Y151+Z151)/Q151)&gt;0,ROUNDUP((((G151*$AA$6)-K151-R151-V151+W151+X151+Y151+Z151)/Q151),0),0)</f>
        <v>0</v>
      </c>
      <c r="AC151" s="15">
        <f>IF(((G151-K151-R151-V151+W151+X151+Y151+Z151)/Q151)&gt;0,ROUNDUP(((G151-K151-R151-V151+W151+X151+Y151+Z151)/Q151),0),0)</f>
        <v>0</v>
      </c>
      <c r="AD151" s="16">
        <f>IF((AND(L151&gt;0.9,AA151&gt;0.9)),"Category 1",IF((AND(L151&gt;0.85,AA151&gt;0.85)),"Category 2","None"))</f>
        <v>0</v>
      </c>
      <c r="AE151" s="15">
        <f>ROUNDUP(IF(OR(L151&lt;=0.85,(AA151&lt;=0.85)),0,IF((L151&lt;AA151),(K151-(G151*0.85)),((AA151*G151)-(G151*0.85)))),0)</f>
        <v>0</v>
      </c>
      <c r="AF151" s="18">
        <f>P151/(K151+P151)</f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SUM(AG151:AK151)</f>
        <v>0</v>
      </c>
      <c r="AM151" s="15">
        <v>3</v>
      </c>
      <c r="AN151" s="15">
        <v>0</v>
      </c>
      <c r="AO151" s="15">
        <v>1</v>
      </c>
      <c r="AP151" s="15">
        <v>0</v>
      </c>
      <c r="AQ151" s="15">
        <f>SUM(AM151:AP151)</f>
        <v>0</v>
      </c>
      <c r="AR151" s="15" t="s">
        <v>62</v>
      </c>
      <c r="AS151" s="15" t="s">
        <v>92</v>
      </c>
      <c r="AT151" s="15" t="s">
        <v>64</v>
      </c>
      <c r="AU151" s="15">
        <v>2</v>
      </c>
      <c r="AV151" s="15">
        <v>1.82</v>
      </c>
      <c r="AW151" s="15">
        <v>1.92</v>
      </c>
      <c r="AX151" s="15">
        <v>1.72</v>
      </c>
      <c r="AY151" s="18">
        <v>0.7815</v>
      </c>
      <c r="AZ151" s="18">
        <v>0.881</v>
      </c>
      <c r="BA151" s="18">
        <v>0.813</v>
      </c>
      <c r="BB151" s="15" t="s">
        <v>65</v>
      </c>
      <c r="BC151" s="15" t="s">
        <v>66</v>
      </c>
    </row>
    <row r="152" spans="1:55">
      <c r="A152" s="15" t="s">
        <v>83</v>
      </c>
      <c r="B152" s="15" t="s">
        <v>135</v>
      </c>
      <c r="C152" s="16" t="s">
        <v>94</v>
      </c>
      <c r="D152" s="17">
        <v>6</v>
      </c>
      <c r="E152" s="17" t="s">
        <v>400</v>
      </c>
      <c r="F152" s="15" t="s">
        <v>401</v>
      </c>
      <c r="G152" s="15">
        <v>9</v>
      </c>
      <c r="H152" s="15">
        <v>9</v>
      </c>
      <c r="I152" s="15">
        <v>0</v>
      </c>
      <c r="J152" s="15">
        <v>0</v>
      </c>
      <c r="K152" s="15">
        <f>H152-I152-J152</f>
        <v>0</v>
      </c>
      <c r="L152" s="18">
        <f>K152/G152</f>
        <v>0</v>
      </c>
      <c r="M152" s="16">
        <v>0.69</v>
      </c>
      <c r="N152" s="15">
        <v>2</v>
      </c>
      <c r="O152" s="15">
        <v>0</v>
      </c>
      <c r="P152" s="15">
        <f>N152-O152</f>
        <v>0</v>
      </c>
      <c r="Q152" s="18">
        <v>0.8125</v>
      </c>
      <c r="R152" s="19">
        <f>P152*Q152</f>
        <v>0</v>
      </c>
      <c r="S152" s="15">
        <v>0</v>
      </c>
      <c r="T152" s="15">
        <v>0</v>
      </c>
      <c r="U152" s="15">
        <v>0</v>
      </c>
      <c r="V152" s="19">
        <f>(((S152+T152)*Q152))+U152</f>
        <v>0</v>
      </c>
      <c r="W152" s="15">
        <v>2</v>
      </c>
      <c r="X152" s="15">
        <v>1</v>
      </c>
      <c r="Y152" s="15">
        <v>0</v>
      </c>
      <c r="Z152" s="19">
        <v>0.3380514</v>
      </c>
      <c r="AA152" s="18">
        <f>(K152+R152+V152-W152-X152-Y152-Z152)/G152</f>
        <v>0</v>
      </c>
      <c r="AB152" s="15">
        <f>IF((((G152*$AA$6)-K152-R152-V152+W152+X152+Y152+Z152)/Q152)&gt;0,ROUNDUP((((G152*$AA$6)-K152-R152-V152+W152+X152+Y152+Z152)/Q152),0),0)</f>
        <v>0</v>
      </c>
      <c r="AC152" s="15">
        <f>IF(((G152-K152-R152-V152+W152+X152+Y152+Z152)/Q152)&gt;0,ROUNDUP(((G152-K152-R152-V152+W152+X152+Y152+Z152)/Q152),0),0)</f>
        <v>0</v>
      </c>
      <c r="AD152" s="16">
        <f>IF((AND(L152&gt;0.9,AA152&gt;0.9)),"Category 1",IF((AND(L152&gt;0.85,AA152&gt;0.85)),"Category 2","None"))</f>
        <v>0</v>
      </c>
      <c r="AE152" s="15">
        <f>ROUNDUP(IF(OR(L152&lt;=0.85,(AA152&lt;=0.85)),0,IF((L152&lt;AA152),(K152-(G152*0.85)),((AA152*G152)-(G152*0.85)))),0)</f>
        <v>0</v>
      </c>
      <c r="AF152" s="18">
        <f>P152/(K152+P152)</f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1</v>
      </c>
      <c r="AL152" s="15">
        <f>SUM(AG152:AK152)</f>
        <v>0</v>
      </c>
      <c r="AM152" s="15">
        <v>1</v>
      </c>
      <c r="AN152" s="15">
        <v>0</v>
      </c>
      <c r="AO152" s="15">
        <v>0</v>
      </c>
      <c r="AP152" s="15">
        <v>0</v>
      </c>
      <c r="AQ152" s="15">
        <f>SUM(AM152:AP152)</f>
        <v>0</v>
      </c>
      <c r="AR152" s="15" t="s">
        <v>62</v>
      </c>
      <c r="AS152" s="15" t="s">
        <v>71</v>
      </c>
      <c r="AT152" s="15" t="s">
        <v>64</v>
      </c>
      <c r="AU152" s="15">
        <v>7</v>
      </c>
      <c r="AV152" s="15">
        <v>0.76</v>
      </c>
      <c r="AW152" s="15">
        <v>0.51</v>
      </c>
      <c r="AX152" s="15">
        <v>0.83</v>
      </c>
      <c r="AY152" s="18">
        <v>0.8148</v>
      </c>
      <c r="AZ152" s="18">
        <v>0.9167</v>
      </c>
      <c r="BA152" s="18">
        <v>0.8544</v>
      </c>
      <c r="BB152" s="15" t="s">
        <v>105</v>
      </c>
      <c r="BC152" s="15" t="s">
        <v>66</v>
      </c>
    </row>
    <row r="153" spans="1:55">
      <c r="A153" s="15" t="s">
        <v>83</v>
      </c>
      <c r="B153" s="15" t="s">
        <v>110</v>
      </c>
      <c r="C153" s="16" t="s">
        <v>94</v>
      </c>
      <c r="D153" s="17">
        <v>4</v>
      </c>
      <c r="E153" s="17" t="s">
        <v>402</v>
      </c>
      <c r="F153" s="15" t="s">
        <v>403</v>
      </c>
      <c r="G153" s="15">
        <v>13</v>
      </c>
      <c r="H153" s="15">
        <v>12</v>
      </c>
      <c r="I153" s="15">
        <v>0</v>
      </c>
      <c r="J153" s="15">
        <v>0</v>
      </c>
      <c r="K153" s="15">
        <f>H153-I153-J153</f>
        <v>0</v>
      </c>
      <c r="L153" s="18">
        <f>K153/G153</f>
        <v>0</v>
      </c>
      <c r="M153" s="16">
        <v>0.6</v>
      </c>
      <c r="N153" s="15">
        <v>1</v>
      </c>
      <c r="O153" s="15">
        <v>0</v>
      </c>
      <c r="P153" s="15">
        <f>N153-O153</f>
        <v>0</v>
      </c>
      <c r="Q153" s="18">
        <v>0.95</v>
      </c>
      <c r="R153" s="19">
        <f>P153*Q153</f>
        <v>0</v>
      </c>
      <c r="S153" s="15">
        <v>0</v>
      </c>
      <c r="T153" s="15">
        <v>1</v>
      </c>
      <c r="U153" s="15">
        <v>0</v>
      </c>
      <c r="V153" s="19">
        <f>(((S153+T153)*Q153))+U153</f>
        <v>0</v>
      </c>
      <c r="W153" s="15">
        <v>0</v>
      </c>
      <c r="X153" s="15">
        <v>1</v>
      </c>
      <c r="Y153" s="15">
        <v>0</v>
      </c>
      <c r="Z153" s="19">
        <v>0.1899778</v>
      </c>
      <c r="AA153" s="18">
        <f>(K153+R153+V153-W153-X153-Y153-Z153)/G153</f>
        <v>0</v>
      </c>
      <c r="AB153" s="15">
        <f>IF((((G153*$AA$6)-K153-R153-V153+W153+X153+Y153+Z153)/Q153)&gt;0,ROUNDUP((((G153*$AA$6)-K153-R153-V153+W153+X153+Y153+Z153)/Q153),0),0)</f>
        <v>0</v>
      </c>
      <c r="AC153" s="15">
        <f>IF(((G153-K153-R153-V153+W153+X153+Y153+Z153)/Q153)&gt;0,ROUNDUP(((G153-K153-R153-V153+W153+X153+Y153+Z153)/Q153),0),0)</f>
        <v>0</v>
      </c>
      <c r="AD153" s="16">
        <f>IF((AND(L153&gt;0.9,AA153&gt;0.9)),"Category 1",IF((AND(L153&gt;0.85,AA153&gt;0.85)),"Category 2","None"))</f>
        <v>0</v>
      </c>
      <c r="AE153" s="15">
        <f>ROUNDUP(IF(OR(L153&lt;=0.85,(AA153&lt;=0.85)),0,IF((L153&lt;AA153),(K153-(G153*0.85)),((AA153*G153)-(G153*0.85)))),0)</f>
        <v>0</v>
      </c>
      <c r="AF153" s="18">
        <f>P153/(K153+P153)</f>
        <v>0</v>
      </c>
      <c r="AG153" s="15">
        <v>0</v>
      </c>
      <c r="AH153" s="15">
        <v>1</v>
      </c>
      <c r="AI153" s="15">
        <v>0</v>
      </c>
      <c r="AJ153" s="15">
        <v>0</v>
      </c>
      <c r="AK153" s="15">
        <v>0</v>
      </c>
      <c r="AL153" s="15">
        <f>SUM(AG153:AK153)</f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f>SUM(AM153:AP153)</f>
        <v>0</v>
      </c>
      <c r="AR153" s="15" t="s">
        <v>62</v>
      </c>
      <c r="AS153" s="15" t="s">
        <v>113</v>
      </c>
      <c r="AT153" s="15" t="s">
        <v>64</v>
      </c>
      <c r="AU153" s="15">
        <v>7</v>
      </c>
      <c r="AV153" s="15">
        <v>0.63</v>
      </c>
      <c r="AW153" s="15">
        <v>0.23</v>
      </c>
      <c r="AX153" s="15">
        <v>0.49</v>
      </c>
      <c r="AY153" s="18">
        <v>0.9333</v>
      </c>
      <c r="AZ153" s="18">
        <v>0.9921</v>
      </c>
      <c r="BA153" s="18">
        <v>0.9567</v>
      </c>
      <c r="BB153" s="15" t="s">
        <v>186</v>
      </c>
      <c r="BC153" s="15" t="s">
        <v>66</v>
      </c>
    </row>
    <row r="154" spans="1:55">
      <c r="A154" s="15" t="s">
        <v>57</v>
      </c>
      <c r="B154" s="15" t="s">
        <v>160</v>
      </c>
      <c r="C154" s="16" t="s">
        <v>94</v>
      </c>
      <c r="D154" s="17">
        <v>11</v>
      </c>
      <c r="E154" s="17" t="s">
        <v>404</v>
      </c>
      <c r="F154" s="15" t="s">
        <v>405</v>
      </c>
      <c r="G154" s="15">
        <v>36</v>
      </c>
      <c r="H154" s="15">
        <v>28</v>
      </c>
      <c r="I154" s="15">
        <v>0</v>
      </c>
      <c r="J154" s="15">
        <v>0</v>
      </c>
      <c r="K154" s="15">
        <f>H154-I154-J154</f>
        <v>0</v>
      </c>
      <c r="L154" s="18">
        <f>K154/G154</f>
        <v>0</v>
      </c>
      <c r="M154" s="16">
        <v>1.12</v>
      </c>
      <c r="N154" s="15">
        <v>5</v>
      </c>
      <c r="O154" s="15">
        <v>0</v>
      </c>
      <c r="P154" s="15">
        <f>N154-O154</f>
        <v>0</v>
      </c>
      <c r="Q154" s="18">
        <v>0.6949</v>
      </c>
      <c r="R154" s="19">
        <f>P154*Q154</f>
        <v>0</v>
      </c>
      <c r="S154" s="15">
        <v>2</v>
      </c>
      <c r="T154" s="15">
        <v>1</v>
      </c>
      <c r="U154" s="15">
        <v>0</v>
      </c>
      <c r="V154" s="19">
        <f>(((S154+T154)*Q154))+U154</f>
        <v>0</v>
      </c>
      <c r="W154" s="15">
        <v>0</v>
      </c>
      <c r="X154" s="15">
        <v>0</v>
      </c>
      <c r="Y154" s="15">
        <v>0</v>
      </c>
      <c r="Z154" s="19">
        <v>1.7913599</v>
      </c>
      <c r="AA154" s="18">
        <f>(K154+R154+V154-W154-X154-Y154-Z154)/G154</f>
        <v>0</v>
      </c>
      <c r="AB154" s="15">
        <f>IF((((G154*$AA$6)-K154-R154-V154+W154+X154+Y154+Z154)/Q154)&gt;0,ROUNDUP((((G154*$AA$6)-K154-R154-V154+W154+X154+Y154+Z154)/Q154),0),0)</f>
        <v>0</v>
      </c>
      <c r="AC154" s="15">
        <f>IF(((G154-K154-R154-V154+W154+X154+Y154+Z154)/Q154)&gt;0,ROUNDUP(((G154-K154-R154-V154+W154+X154+Y154+Z154)/Q154),0),0)</f>
        <v>0</v>
      </c>
      <c r="AD154" s="16">
        <f>IF((AND(L154&gt;0.9,AA154&gt;0.9)),"Category 1",IF((AND(L154&gt;0.85,AA154&gt;0.85)),"Category 2","None"))</f>
        <v>0</v>
      </c>
      <c r="AE154" s="15">
        <f>ROUNDUP(IF(OR(L154&lt;=0.85,(AA154&lt;=0.85)),0,IF((L154&lt;AA154),(K154-(G154*0.85)),((AA154*G154)-(G154*0.85)))),0)</f>
        <v>0</v>
      </c>
      <c r="AF154" s="18">
        <f>P154/(K154+P154)</f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f>SUM(AG154:AK154)</f>
        <v>0</v>
      </c>
      <c r="AM154" s="15">
        <v>4</v>
      </c>
      <c r="AN154" s="15">
        <v>0</v>
      </c>
      <c r="AO154" s="15">
        <v>1</v>
      </c>
      <c r="AP154" s="15">
        <v>0</v>
      </c>
      <c r="AQ154" s="15">
        <f>SUM(AM154:AP154)</f>
        <v>0</v>
      </c>
      <c r="AR154" s="15" t="s">
        <v>62</v>
      </c>
      <c r="AS154" s="15" t="s">
        <v>92</v>
      </c>
      <c r="AT154" s="15" t="s">
        <v>142</v>
      </c>
      <c r="AU154" s="15">
        <v>7</v>
      </c>
      <c r="AV154" s="15">
        <v>3.33</v>
      </c>
      <c r="AW154" s="15">
        <v>1.12</v>
      </c>
      <c r="AX154" s="15">
        <v>1.71</v>
      </c>
      <c r="AY154" s="18">
        <v>0.8333</v>
      </c>
      <c r="AZ154" s="18">
        <v>0.6949</v>
      </c>
      <c r="BA154" s="18">
        <v>0.6711</v>
      </c>
      <c r="BB154" s="15" t="s">
        <v>290</v>
      </c>
      <c r="BC154" s="15" t="s">
        <v>66</v>
      </c>
    </row>
    <row r="155" spans="1:55">
      <c r="A155" s="15" t="s">
        <v>57</v>
      </c>
      <c r="B155" s="15" t="s">
        <v>160</v>
      </c>
      <c r="C155" s="16" t="s">
        <v>94</v>
      </c>
      <c r="D155" s="17">
        <v>11</v>
      </c>
      <c r="E155" s="17" t="s">
        <v>406</v>
      </c>
      <c r="F155" s="15" t="s">
        <v>407</v>
      </c>
      <c r="G155" s="15">
        <v>49</v>
      </c>
      <c r="H155" s="15">
        <v>37</v>
      </c>
      <c r="I155" s="15">
        <v>0</v>
      </c>
      <c r="J155" s="15">
        <v>0</v>
      </c>
      <c r="K155" s="15">
        <f>H155-I155-J155</f>
        <v>0</v>
      </c>
      <c r="L155" s="18">
        <f>K155/G155</f>
        <v>0</v>
      </c>
      <c r="M155" s="16">
        <v>1.85</v>
      </c>
      <c r="N155" s="15">
        <v>12</v>
      </c>
      <c r="O155" s="15">
        <v>0</v>
      </c>
      <c r="P155" s="15">
        <f>N155-O155</f>
        <v>0</v>
      </c>
      <c r="Q155" s="18">
        <v>0.6049</v>
      </c>
      <c r="R155" s="19">
        <f>P155*Q155</f>
        <v>0</v>
      </c>
      <c r="S155" s="15">
        <v>1</v>
      </c>
      <c r="T155" s="15">
        <v>3</v>
      </c>
      <c r="U155" s="15">
        <v>0</v>
      </c>
      <c r="V155" s="19">
        <f>(((S155+T155)*Q155))+U155</f>
        <v>0</v>
      </c>
      <c r="W155" s="15">
        <v>0</v>
      </c>
      <c r="X155" s="15">
        <v>0</v>
      </c>
      <c r="Y155" s="15">
        <v>0</v>
      </c>
      <c r="Z155" s="19">
        <v>5.7682141</v>
      </c>
      <c r="AA155" s="18">
        <f>(K155+R155+V155-W155-X155-Y155-Z155)/G155</f>
        <v>0</v>
      </c>
      <c r="AB155" s="15">
        <f>IF((((G155*$AA$6)-K155-R155-V155+W155+X155+Y155+Z155)/Q155)&gt;0,ROUNDUP((((G155*$AA$6)-K155-R155-V155+W155+X155+Y155+Z155)/Q155),0),0)</f>
        <v>0</v>
      </c>
      <c r="AC155" s="15">
        <f>IF(((G155-K155-R155-V155+W155+X155+Y155+Z155)/Q155)&gt;0,ROUNDUP(((G155-K155-R155-V155+W155+X155+Y155+Z155)/Q155),0),0)</f>
        <v>0</v>
      </c>
      <c r="AD155" s="16">
        <f>IF((AND(L155&gt;0.9,AA155&gt;0.9)),"Category 1",IF((AND(L155&gt;0.85,AA155&gt;0.85)),"Category 2","None"))</f>
        <v>0</v>
      </c>
      <c r="AE155" s="15">
        <f>ROUNDUP(IF(OR(L155&lt;=0.85,(AA155&lt;=0.85)),0,IF((L155&lt;AA155),(K155-(G155*0.85)),((AA155*G155)-(G155*0.85)))),0)</f>
        <v>0</v>
      </c>
      <c r="AF155" s="18">
        <f>P155/(K155+P155)</f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SUM(AG155:AK155)</f>
        <v>0</v>
      </c>
      <c r="AM155" s="15">
        <v>1</v>
      </c>
      <c r="AN155" s="15">
        <v>6</v>
      </c>
      <c r="AO155" s="15">
        <v>5</v>
      </c>
      <c r="AP155" s="15">
        <v>0</v>
      </c>
      <c r="AQ155" s="15">
        <f>SUM(AM155:AP155)</f>
        <v>0</v>
      </c>
      <c r="AR155" s="15" t="s">
        <v>62</v>
      </c>
      <c r="AS155" s="15" t="s">
        <v>92</v>
      </c>
      <c r="AT155" s="15" t="s">
        <v>142</v>
      </c>
      <c r="AU155" s="15">
        <v>7</v>
      </c>
      <c r="AV155" s="15">
        <v>3.33</v>
      </c>
      <c r="AW155" s="15">
        <v>1.85</v>
      </c>
      <c r="AX155" s="15">
        <v>1.71</v>
      </c>
      <c r="AY155" s="18">
        <v>0.8333</v>
      </c>
      <c r="AZ155" s="18">
        <v>0.6049</v>
      </c>
      <c r="BA155" s="18">
        <v>0.6711</v>
      </c>
      <c r="BB155" s="15" t="s">
        <v>290</v>
      </c>
      <c r="BC155" s="15" t="s">
        <v>66</v>
      </c>
    </row>
    <row r="156" spans="1:55">
      <c r="A156" s="15" t="s">
        <v>83</v>
      </c>
      <c r="B156" s="15" t="s">
        <v>84</v>
      </c>
      <c r="C156" s="16" t="s">
        <v>78</v>
      </c>
      <c r="D156" s="17">
        <v>7</v>
      </c>
      <c r="E156" s="17" t="s">
        <v>408</v>
      </c>
      <c r="F156" s="15" t="s">
        <v>409</v>
      </c>
      <c r="G156" s="15">
        <v>17</v>
      </c>
      <c r="H156" s="15">
        <v>13</v>
      </c>
      <c r="I156" s="15">
        <v>0</v>
      </c>
      <c r="J156" s="15">
        <v>0</v>
      </c>
      <c r="K156" s="15">
        <f>H156-I156-J156</f>
        <v>0</v>
      </c>
      <c r="L156" s="18">
        <f>K156/G156</f>
        <v>0</v>
      </c>
      <c r="M156" s="16">
        <v>0.98</v>
      </c>
      <c r="N156" s="15">
        <v>7</v>
      </c>
      <c r="O156" s="15">
        <v>0</v>
      </c>
      <c r="P156" s="15">
        <f>N156-O156</f>
        <v>0</v>
      </c>
      <c r="Q156" s="18">
        <v>0.7872</v>
      </c>
      <c r="R156" s="19">
        <f>P156*Q156</f>
        <v>0</v>
      </c>
      <c r="S156" s="15">
        <v>0</v>
      </c>
      <c r="T156" s="15">
        <v>0</v>
      </c>
      <c r="U156" s="15">
        <v>0</v>
      </c>
      <c r="V156" s="19">
        <f>(((S156+T156)*Q156))+U156</f>
        <v>0</v>
      </c>
      <c r="W156" s="15">
        <v>1</v>
      </c>
      <c r="X156" s="15">
        <v>0</v>
      </c>
      <c r="Y156" s="15">
        <v>0</v>
      </c>
      <c r="Z156" s="19">
        <v>0.7805537</v>
      </c>
      <c r="AA156" s="18">
        <f>(K156+R156+V156-W156-X156-Y156-Z156)/G156</f>
        <v>0</v>
      </c>
      <c r="AB156" s="15">
        <f>IF((((G156*$AA$6)-K156-R156-V156+W156+X156+Y156+Z156)/Q156)&gt;0,ROUNDUP((((G156*$AA$6)-K156-R156-V156+W156+X156+Y156+Z156)/Q156),0),0)</f>
        <v>0</v>
      </c>
      <c r="AC156" s="15">
        <f>IF(((G156-K156-R156-V156+W156+X156+Y156+Z156)/Q156)&gt;0,ROUNDUP(((G156-K156-R156-V156+W156+X156+Y156+Z156)/Q156),0),0)</f>
        <v>0</v>
      </c>
      <c r="AD156" s="16">
        <f>IF((AND(L156&gt;0.9,AA156&gt;0.9)),"Category 1",IF((AND(L156&gt;0.85,AA156&gt;0.85)),"Category 2","None"))</f>
        <v>0</v>
      </c>
      <c r="AE156" s="15">
        <f>ROUNDUP(IF(OR(L156&lt;=0.85,(AA156&lt;=0.85)),0,IF((L156&lt;AA156),(K156-(G156*0.85)),((AA156*G156)-(G156*0.85)))),0)</f>
        <v>0</v>
      </c>
      <c r="AF156" s="18">
        <f>P156/(K156+P156)</f>
        <v>0</v>
      </c>
      <c r="AG156" s="15">
        <v>0</v>
      </c>
      <c r="AH156" s="15">
        <v>0</v>
      </c>
      <c r="AI156" s="15">
        <v>0</v>
      </c>
      <c r="AJ156" s="15">
        <v>3</v>
      </c>
      <c r="AK156" s="15">
        <v>4</v>
      </c>
      <c r="AL156" s="15">
        <f>SUM(AG156:AK156)</f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f>SUM(AM156:AP156)</f>
        <v>0</v>
      </c>
      <c r="AR156" s="15" t="s">
        <v>62</v>
      </c>
      <c r="AS156" s="15" t="s">
        <v>87</v>
      </c>
      <c r="AT156" s="15" t="s">
        <v>64</v>
      </c>
      <c r="AU156" s="15">
        <v>3</v>
      </c>
      <c r="AV156" s="15">
        <v>1.01</v>
      </c>
      <c r="AW156" s="15">
        <v>0.88</v>
      </c>
      <c r="AX156" s="15">
        <v>1.69</v>
      </c>
      <c r="AY156" s="18">
        <v>0.7632</v>
      </c>
      <c r="AZ156" s="18">
        <v>0.8889</v>
      </c>
      <c r="BA156" s="18">
        <v>0.785</v>
      </c>
      <c r="BB156" s="15" t="s">
        <v>82</v>
      </c>
      <c r="BC156" s="15" t="s">
        <v>66</v>
      </c>
    </row>
    <row r="157" spans="1:55">
      <c r="A157" s="15" t="s">
        <v>83</v>
      </c>
      <c r="B157" s="15" t="s">
        <v>144</v>
      </c>
      <c r="C157" s="16" t="s">
        <v>78</v>
      </c>
      <c r="D157" s="17">
        <v>5</v>
      </c>
      <c r="E157" s="17" t="s">
        <v>410</v>
      </c>
      <c r="F157" s="15" t="s">
        <v>411</v>
      </c>
      <c r="G157" s="15">
        <v>17</v>
      </c>
      <c r="H157" s="15">
        <v>11</v>
      </c>
      <c r="I157" s="15">
        <v>0</v>
      </c>
      <c r="J157" s="15">
        <v>0</v>
      </c>
      <c r="K157" s="15">
        <f>H157-I157-J157</f>
        <v>0</v>
      </c>
      <c r="L157" s="18">
        <f>K157/G157</f>
        <v>0</v>
      </c>
      <c r="M157" s="16">
        <v>1.75</v>
      </c>
      <c r="N157" s="15">
        <v>4</v>
      </c>
      <c r="O157" s="15">
        <v>0</v>
      </c>
      <c r="P157" s="15">
        <f>N157-O157</f>
        <v>0</v>
      </c>
      <c r="Q157" s="18">
        <v>0.8286</v>
      </c>
      <c r="R157" s="19">
        <f>P157*Q157</f>
        <v>0</v>
      </c>
      <c r="S157" s="15">
        <v>0</v>
      </c>
      <c r="T157" s="15">
        <v>0</v>
      </c>
      <c r="U157" s="15">
        <v>0</v>
      </c>
      <c r="V157" s="19">
        <f>(((S157+T157)*Q157))+U157</f>
        <v>0</v>
      </c>
      <c r="W157" s="15">
        <v>0</v>
      </c>
      <c r="X157" s="15">
        <v>0</v>
      </c>
      <c r="Y157" s="15">
        <v>0</v>
      </c>
      <c r="Z157" s="19">
        <v>1.0421471</v>
      </c>
      <c r="AA157" s="18">
        <f>(K157+R157+V157-W157-X157-Y157-Z157)/G157</f>
        <v>0</v>
      </c>
      <c r="AB157" s="15">
        <f>IF((((G157*$AA$6)-K157-R157-V157+W157+X157+Y157+Z157)/Q157)&gt;0,ROUNDUP((((G157*$AA$6)-K157-R157-V157+W157+X157+Y157+Z157)/Q157),0),0)</f>
        <v>0</v>
      </c>
      <c r="AC157" s="15">
        <f>IF(((G157-K157-R157-V157+W157+X157+Y157+Z157)/Q157)&gt;0,ROUNDUP(((G157-K157-R157-V157+W157+X157+Y157+Z157)/Q157),0),0)</f>
        <v>0</v>
      </c>
      <c r="AD157" s="16">
        <f>IF((AND(L157&gt;0.9,AA157&gt;0.9)),"Category 1",IF((AND(L157&gt;0.85,AA157&gt;0.85)),"Category 2","None"))</f>
        <v>0</v>
      </c>
      <c r="AE157" s="15">
        <f>ROUNDUP(IF(OR(L157&lt;=0.85,(AA157&lt;=0.85)),0,IF((L157&lt;AA157),(K157-(G157*0.85)),((AA157*G157)-(G157*0.85)))),0)</f>
        <v>0</v>
      </c>
      <c r="AF157" s="18">
        <f>P157/(K157+P157)</f>
        <v>0</v>
      </c>
      <c r="AG157" s="15">
        <v>0</v>
      </c>
      <c r="AH157" s="15">
        <v>2</v>
      </c>
      <c r="AI157" s="15">
        <v>0</v>
      </c>
      <c r="AJ157" s="15">
        <v>0</v>
      </c>
      <c r="AK157" s="15">
        <v>2</v>
      </c>
      <c r="AL157" s="15">
        <f>SUM(AG157:AK157)</f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f>SUM(AM157:AP157)</f>
        <v>0</v>
      </c>
      <c r="AR157" s="15" t="s">
        <v>62</v>
      </c>
      <c r="AS157" s="15" t="s">
        <v>71</v>
      </c>
      <c r="AT157" s="15" t="s">
        <v>64</v>
      </c>
      <c r="AU157" s="15">
        <v>3</v>
      </c>
      <c r="AV157" s="15">
        <v>1.83</v>
      </c>
      <c r="AW157" s="15">
        <v>0.59</v>
      </c>
      <c r="AX157" s="15">
        <v>1.57</v>
      </c>
      <c r="AY157" s="18">
        <v>0.8182</v>
      </c>
      <c r="AZ157" s="18">
        <v>0.8938</v>
      </c>
      <c r="BA157" s="18">
        <v>0.8252</v>
      </c>
      <c r="BB157" s="15" t="s">
        <v>121</v>
      </c>
      <c r="BC157" s="15" t="s">
        <v>66</v>
      </c>
    </row>
    <row r="158" spans="1:55">
      <c r="A158" s="15" t="s">
        <v>83</v>
      </c>
      <c r="B158" s="15" t="s">
        <v>223</v>
      </c>
      <c r="C158" s="16" t="s">
        <v>78</v>
      </c>
      <c r="D158" s="17">
        <v>7</v>
      </c>
      <c r="E158" s="17" t="s">
        <v>412</v>
      </c>
      <c r="F158" s="15" t="s">
        <v>413</v>
      </c>
      <c r="G158" s="15">
        <v>24</v>
      </c>
      <c r="H158" s="15">
        <v>19</v>
      </c>
      <c r="I158" s="15">
        <v>0</v>
      </c>
      <c r="J158" s="15">
        <v>0</v>
      </c>
      <c r="K158" s="15">
        <f>H158-I158-J158</f>
        <v>0</v>
      </c>
      <c r="L158" s="18">
        <f>K158/G158</f>
        <v>0</v>
      </c>
      <c r="M158" s="16">
        <v>1.27</v>
      </c>
      <c r="N158" s="15">
        <v>7</v>
      </c>
      <c r="O158" s="15">
        <v>0</v>
      </c>
      <c r="P158" s="15">
        <f>N158-O158</f>
        <v>0</v>
      </c>
      <c r="Q158" s="18">
        <v>0.875</v>
      </c>
      <c r="R158" s="19">
        <f>P158*Q158</f>
        <v>0</v>
      </c>
      <c r="S158" s="15">
        <v>2</v>
      </c>
      <c r="T158" s="15">
        <v>0</v>
      </c>
      <c r="U158" s="15">
        <v>0</v>
      </c>
      <c r="V158" s="19">
        <f>(((S158+T158)*Q158))+U158</f>
        <v>0</v>
      </c>
      <c r="W158" s="15">
        <v>3</v>
      </c>
      <c r="X158" s="15">
        <v>0</v>
      </c>
      <c r="Y158" s="15">
        <v>0</v>
      </c>
      <c r="Z158" s="19">
        <v>1.1896423</v>
      </c>
      <c r="AA158" s="18">
        <f>(K158+R158+V158-W158-X158-Y158-Z158)/G158</f>
        <v>0</v>
      </c>
      <c r="AB158" s="15">
        <f>IF((((G158*$AA$6)-K158-R158-V158+W158+X158+Y158+Z158)/Q158)&gt;0,ROUNDUP((((G158*$AA$6)-K158-R158-V158+W158+X158+Y158+Z158)/Q158),0),0)</f>
        <v>0</v>
      </c>
      <c r="AC158" s="15">
        <f>IF(((G158-K158-R158-V158+W158+X158+Y158+Z158)/Q158)&gt;0,ROUNDUP(((G158-K158-R158-V158+W158+X158+Y158+Z158)/Q158),0),0)</f>
        <v>0</v>
      </c>
      <c r="AD158" s="16">
        <f>IF((AND(L158&gt;0.9,AA158&gt;0.9)),"Category 1",IF((AND(L158&gt;0.85,AA158&gt;0.85)),"Category 2","None"))</f>
        <v>0</v>
      </c>
      <c r="AE158" s="15">
        <f>ROUNDUP(IF(OR(L158&lt;=0.85,(AA158&lt;=0.85)),0,IF((L158&lt;AA158),(K158-(G158*0.85)),((AA158*G158)-(G158*0.85)))),0)</f>
        <v>0</v>
      </c>
      <c r="AF158" s="18">
        <f>P158/(K158+P158)</f>
        <v>0</v>
      </c>
      <c r="AG158" s="15">
        <v>0</v>
      </c>
      <c r="AH158" s="15">
        <v>4</v>
      </c>
      <c r="AI158" s="15">
        <v>1</v>
      </c>
      <c r="AJ158" s="15">
        <v>0</v>
      </c>
      <c r="AK158" s="15">
        <v>0</v>
      </c>
      <c r="AL158" s="15">
        <f>SUM(AG158:AK158)</f>
        <v>0</v>
      </c>
      <c r="AM158" s="15">
        <v>2</v>
      </c>
      <c r="AN158" s="15">
        <v>0</v>
      </c>
      <c r="AO158" s="15">
        <v>0</v>
      </c>
      <c r="AP158" s="15">
        <v>0</v>
      </c>
      <c r="AQ158" s="15">
        <f>SUM(AM158:AP158)</f>
        <v>0</v>
      </c>
      <c r="AR158" s="15" t="s">
        <v>62</v>
      </c>
      <c r="AS158" s="15" t="s">
        <v>87</v>
      </c>
      <c r="AT158" s="15" t="s">
        <v>64</v>
      </c>
      <c r="AU158" s="15">
        <v>3</v>
      </c>
      <c r="AV158" s="15">
        <v>1.57</v>
      </c>
      <c r="AW158" s="15">
        <v>0.6</v>
      </c>
      <c r="AX158" s="15">
        <v>1.69</v>
      </c>
      <c r="AY158" s="18">
        <v>0.8718</v>
      </c>
      <c r="AZ158" s="18">
        <v>0.8824</v>
      </c>
      <c r="BA158" s="18">
        <v>0.785</v>
      </c>
      <c r="BB158" s="15" t="s">
        <v>82</v>
      </c>
      <c r="BC158" s="15" t="s">
        <v>66</v>
      </c>
    </row>
    <row r="159" spans="1:55">
      <c r="A159" s="15" t="s">
        <v>83</v>
      </c>
      <c r="B159" s="15" t="s">
        <v>144</v>
      </c>
      <c r="C159" s="16" t="s">
        <v>78</v>
      </c>
      <c r="D159" s="17">
        <v>5</v>
      </c>
      <c r="E159" s="17" t="s">
        <v>414</v>
      </c>
      <c r="F159" s="15" t="s">
        <v>401</v>
      </c>
      <c r="G159" s="15">
        <v>22</v>
      </c>
      <c r="H159" s="15">
        <v>14</v>
      </c>
      <c r="I159" s="15">
        <v>0</v>
      </c>
      <c r="J159" s="15">
        <v>0</v>
      </c>
      <c r="K159" s="15">
        <f>H159-I159-J159</f>
        <v>0</v>
      </c>
      <c r="L159" s="18">
        <f>K159/G159</f>
        <v>0</v>
      </c>
      <c r="M159" s="16">
        <v>1.55</v>
      </c>
      <c r="N159" s="15">
        <v>3</v>
      </c>
      <c r="O159" s="15">
        <v>0</v>
      </c>
      <c r="P159" s="15">
        <f>N159-O159</f>
        <v>0</v>
      </c>
      <c r="Q159" s="18">
        <v>0.8333</v>
      </c>
      <c r="R159" s="19">
        <f>P159*Q159</f>
        <v>0</v>
      </c>
      <c r="S159" s="15">
        <v>1</v>
      </c>
      <c r="T159" s="15">
        <v>0</v>
      </c>
      <c r="U159" s="15">
        <v>0</v>
      </c>
      <c r="V159" s="19">
        <f>(((S159+T159)*Q159))+U159</f>
        <v>0</v>
      </c>
      <c r="W159" s="15">
        <v>0</v>
      </c>
      <c r="X159" s="15">
        <v>0</v>
      </c>
      <c r="Y159" s="15">
        <v>0</v>
      </c>
      <c r="Z159" s="19">
        <v>0.9175848</v>
      </c>
      <c r="AA159" s="18">
        <f>(K159+R159+V159-W159-X159-Y159-Z159)/G159</f>
        <v>0</v>
      </c>
      <c r="AB159" s="15">
        <f>IF((((G159*$AA$6)-K159-R159-V159+W159+X159+Y159+Z159)/Q159)&gt;0,ROUNDUP((((G159*$AA$6)-K159-R159-V159+W159+X159+Y159+Z159)/Q159),0),0)</f>
        <v>0</v>
      </c>
      <c r="AC159" s="15">
        <f>IF(((G159-K159-R159-V159+W159+X159+Y159+Z159)/Q159)&gt;0,ROUNDUP(((G159-K159-R159-V159+W159+X159+Y159+Z159)/Q159),0),0)</f>
        <v>0</v>
      </c>
      <c r="AD159" s="16">
        <f>IF((AND(L159&gt;0.9,AA159&gt;0.9)),"Category 1",IF((AND(L159&gt;0.85,AA159&gt;0.85)),"Category 2","None"))</f>
        <v>0</v>
      </c>
      <c r="AE159" s="15">
        <f>ROUNDUP(IF(OR(L159&lt;=0.85,(AA159&lt;=0.85)),0,IF((L159&lt;AA159),(K159-(G159*0.85)),((AA159*G159)-(G159*0.85)))),0)</f>
        <v>0</v>
      </c>
      <c r="AF159" s="18">
        <f>P159/(K159+P159)</f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3</v>
      </c>
      <c r="AL159" s="15">
        <f>SUM(AG159:AK159)</f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f>SUM(AM159:AP159)</f>
        <v>0</v>
      </c>
      <c r="AR159" s="15" t="s">
        <v>62</v>
      </c>
      <c r="AS159" s="15" t="s">
        <v>87</v>
      </c>
      <c r="AT159" s="15" t="s">
        <v>64</v>
      </c>
      <c r="AU159" s="15">
        <v>3</v>
      </c>
      <c r="AV159" s="15">
        <v>1.7</v>
      </c>
      <c r="AW159" s="15">
        <v>0.59</v>
      </c>
      <c r="AX159" s="15">
        <v>1.57</v>
      </c>
      <c r="AY159" s="18">
        <v>0.8</v>
      </c>
      <c r="AZ159" s="18">
        <v>0.8938</v>
      </c>
      <c r="BA159" s="18">
        <v>0.8252</v>
      </c>
      <c r="BB159" s="15" t="s">
        <v>121</v>
      </c>
      <c r="BC159" s="15" t="s">
        <v>66</v>
      </c>
    </row>
    <row r="160" spans="1:55">
      <c r="A160" s="15" t="s">
        <v>67</v>
      </c>
      <c r="B160" s="15" t="s">
        <v>77</v>
      </c>
      <c r="C160" s="16" t="s">
        <v>94</v>
      </c>
      <c r="D160" s="17">
        <v>11</v>
      </c>
      <c r="E160" s="17" t="s">
        <v>415</v>
      </c>
      <c r="F160" s="15" t="s">
        <v>416</v>
      </c>
      <c r="G160" s="15">
        <v>34</v>
      </c>
      <c r="H160" s="15">
        <v>32</v>
      </c>
      <c r="I160" s="15">
        <v>0</v>
      </c>
      <c r="J160" s="15">
        <v>0</v>
      </c>
      <c r="K160" s="15">
        <f>H160-I160-J160</f>
        <v>0</v>
      </c>
      <c r="L160" s="18">
        <f>K160/G160</f>
        <v>0</v>
      </c>
      <c r="M160" s="16">
        <v>2.22</v>
      </c>
      <c r="N160" s="15">
        <v>6</v>
      </c>
      <c r="O160" s="15">
        <v>0</v>
      </c>
      <c r="P160" s="15">
        <f>N160-O160</f>
        <v>0</v>
      </c>
      <c r="Q160" s="18">
        <v>0.6486</v>
      </c>
      <c r="R160" s="19">
        <f>P160*Q160</f>
        <v>0</v>
      </c>
      <c r="S160" s="15">
        <v>3</v>
      </c>
      <c r="T160" s="15">
        <v>1</v>
      </c>
      <c r="U160" s="15">
        <v>0</v>
      </c>
      <c r="V160" s="19">
        <f>(((S160+T160)*Q160))+U160</f>
        <v>0</v>
      </c>
      <c r="W160" s="15">
        <v>0</v>
      </c>
      <c r="X160" s="15">
        <v>0</v>
      </c>
      <c r="Y160" s="15">
        <v>0</v>
      </c>
      <c r="Z160" s="19">
        <v>7.154117</v>
      </c>
      <c r="AA160" s="18">
        <f>(K160+R160+V160-W160-X160-Y160-Z160)/G160</f>
        <v>0</v>
      </c>
      <c r="AB160" s="15">
        <f>IF((((G160*$AA$6)-K160-R160-V160+W160+X160+Y160+Z160)/Q160)&gt;0,ROUNDUP((((G160*$AA$6)-K160-R160-V160+W160+X160+Y160+Z160)/Q160),0),0)</f>
        <v>0</v>
      </c>
      <c r="AC160" s="15">
        <f>IF(((G160-K160-R160-V160+W160+X160+Y160+Z160)/Q160)&gt;0,ROUNDUP(((G160-K160-R160-V160+W160+X160+Y160+Z160)/Q160),0),0)</f>
        <v>0</v>
      </c>
      <c r="AD160" s="16">
        <f>IF((AND(L160&gt;0.9,AA160&gt;0.9)),"Category 1",IF((AND(L160&gt;0.85,AA160&gt;0.85)),"Category 2","None"))</f>
        <v>0</v>
      </c>
      <c r="AE160" s="15">
        <f>ROUNDUP(IF(OR(L160&lt;=0.85,(AA160&lt;=0.85)),0,IF((L160&lt;AA160),(K160-(G160*0.85)),((AA160*G160)-(G160*0.85)))),0)</f>
        <v>0</v>
      </c>
      <c r="AF160" s="18">
        <f>P160/(K160+P160)</f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f>SUM(AG160:AK160)</f>
        <v>0</v>
      </c>
      <c r="AM160" s="15">
        <v>2</v>
      </c>
      <c r="AN160" s="15">
        <v>2</v>
      </c>
      <c r="AO160" s="15">
        <v>2</v>
      </c>
      <c r="AP160" s="15">
        <v>0</v>
      </c>
      <c r="AQ160" s="15">
        <f>SUM(AM160:AP160)</f>
        <v>0</v>
      </c>
      <c r="AR160" s="15" t="s">
        <v>62</v>
      </c>
      <c r="AS160" s="15" t="s">
        <v>81</v>
      </c>
      <c r="AT160" s="15" t="s">
        <v>142</v>
      </c>
      <c r="AU160" s="15">
        <v>7</v>
      </c>
      <c r="AV160" s="15">
        <v>3.33</v>
      </c>
      <c r="AW160" s="15">
        <v>1.99</v>
      </c>
      <c r="AX160" s="15">
        <v>1.71</v>
      </c>
      <c r="AY160" s="18">
        <v>0.8333</v>
      </c>
      <c r="AZ160" s="18">
        <v>0.6286</v>
      </c>
      <c r="BA160" s="18">
        <v>0.6711</v>
      </c>
      <c r="BB160" s="15" t="s">
        <v>290</v>
      </c>
      <c r="BC160" s="15" t="s">
        <v>66</v>
      </c>
    </row>
    <row r="161" spans="1:55">
      <c r="A161" s="15" t="s">
        <v>57</v>
      </c>
      <c r="B161" s="15" t="s">
        <v>160</v>
      </c>
      <c r="C161" s="16" t="s">
        <v>94</v>
      </c>
      <c r="D161" s="17">
        <v>9</v>
      </c>
      <c r="E161" s="17" t="s">
        <v>417</v>
      </c>
      <c r="F161" s="15" t="s">
        <v>418</v>
      </c>
      <c r="G161" s="15">
        <v>22</v>
      </c>
      <c r="H161" s="15">
        <v>19</v>
      </c>
      <c r="I161" s="15">
        <v>0</v>
      </c>
      <c r="J161" s="15">
        <v>0</v>
      </c>
      <c r="K161" s="15">
        <f>H161-I161-J161</f>
        <v>0</v>
      </c>
      <c r="L161" s="18">
        <f>K161/G161</f>
        <v>0</v>
      </c>
      <c r="M161" s="16">
        <v>0.96</v>
      </c>
      <c r="N161" s="15">
        <v>3</v>
      </c>
      <c r="O161" s="15">
        <v>0</v>
      </c>
      <c r="P161" s="15">
        <f>N161-O161</f>
        <v>0</v>
      </c>
      <c r="Q161" s="18">
        <v>0.8276</v>
      </c>
      <c r="R161" s="19">
        <f>P161*Q161</f>
        <v>0</v>
      </c>
      <c r="S161" s="15">
        <v>1</v>
      </c>
      <c r="T161" s="15">
        <v>0</v>
      </c>
      <c r="U161" s="15">
        <v>0</v>
      </c>
      <c r="V161" s="19">
        <f>(((S161+T161)*Q161))+U161</f>
        <v>0</v>
      </c>
      <c r="W161" s="15">
        <v>1</v>
      </c>
      <c r="X161" s="15">
        <v>1</v>
      </c>
      <c r="Y161" s="15">
        <v>0</v>
      </c>
      <c r="Z161" s="19">
        <v>0.9814193</v>
      </c>
      <c r="AA161" s="18">
        <f>(K161+R161+V161-W161-X161-Y161-Z161)/G161</f>
        <v>0</v>
      </c>
      <c r="AB161" s="15">
        <f>IF((((G161*$AA$6)-K161-R161-V161+W161+X161+Y161+Z161)/Q161)&gt;0,ROUNDUP((((G161*$AA$6)-K161-R161-V161+W161+X161+Y161+Z161)/Q161),0),0)</f>
        <v>0</v>
      </c>
      <c r="AC161" s="15">
        <f>IF(((G161-K161-R161-V161+W161+X161+Y161+Z161)/Q161)&gt;0,ROUNDUP(((G161-K161-R161-V161+W161+X161+Y161+Z161)/Q161),0),0)</f>
        <v>0</v>
      </c>
      <c r="AD161" s="16">
        <f>IF((AND(L161&gt;0.9,AA161&gt;0.9)),"Category 1",IF((AND(L161&gt;0.85,AA161&gt;0.85)),"Category 2","None"))</f>
        <v>0</v>
      </c>
      <c r="AE161" s="15">
        <f>ROUNDUP(IF(OR(L161&lt;=0.85,(AA161&lt;=0.85)),0,IF((L161&lt;AA161),(K161-(G161*0.85)),((AA161*G161)-(G161*0.85)))),0)</f>
        <v>0</v>
      </c>
      <c r="AF161" s="18">
        <f>P161/(K161+P161)</f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SUM(AG161:AK161)</f>
        <v>0</v>
      </c>
      <c r="AM161" s="15">
        <v>2</v>
      </c>
      <c r="AN161" s="15">
        <v>0</v>
      </c>
      <c r="AO161" s="15">
        <v>1</v>
      </c>
      <c r="AP161" s="15">
        <v>0</v>
      </c>
      <c r="AQ161" s="15">
        <f>SUM(AM161:AP161)</f>
        <v>0</v>
      </c>
      <c r="AR161" s="15" t="s">
        <v>62</v>
      </c>
      <c r="AS161" s="15" t="s">
        <v>92</v>
      </c>
      <c r="AT161" s="15" t="s">
        <v>64</v>
      </c>
      <c r="AU161" s="15">
        <v>7</v>
      </c>
      <c r="AV161" s="15">
        <v>1.52</v>
      </c>
      <c r="AW161" s="15">
        <v>0.94</v>
      </c>
      <c r="AX161" s="15">
        <v>1.19</v>
      </c>
      <c r="AY161" s="18">
        <v>0.8333</v>
      </c>
      <c r="AZ161" s="18">
        <v>0.8148</v>
      </c>
      <c r="BA161" s="18">
        <v>0.8551</v>
      </c>
      <c r="BB161" s="15" t="s">
        <v>259</v>
      </c>
      <c r="BC161" s="15" t="s">
        <v>66</v>
      </c>
    </row>
    <row r="162" spans="1:55">
      <c r="A162" s="15" t="s">
        <v>67</v>
      </c>
      <c r="B162" s="15" t="s">
        <v>176</v>
      </c>
      <c r="C162" s="16" t="s">
        <v>78</v>
      </c>
      <c r="D162" s="17">
        <v>7</v>
      </c>
      <c r="E162" s="17" t="s">
        <v>419</v>
      </c>
      <c r="F162" s="15" t="s">
        <v>420</v>
      </c>
      <c r="G162" s="15">
        <v>28</v>
      </c>
      <c r="H162" s="15">
        <v>21</v>
      </c>
      <c r="I162" s="15">
        <v>0</v>
      </c>
      <c r="J162" s="15">
        <v>0</v>
      </c>
      <c r="K162" s="15">
        <f>H162-I162-J162</f>
        <v>0</v>
      </c>
      <c r="L162" s="18">
        <f>K162/G162</f>
        <v>0</v>
      </c>
      <c r="M162" s="16">
        <v>1.46</v>
      </c>
      <c r="N162" s="15">
        <v>8</v>
      </c>
      <c r="O162" s="15">
        <v>0</v>
      </c>
      <c r="P162" s="15">
        <f>N162-O162</f>
        <v>0</v>
      </c>
      <c r="Q162" s="18">
        <v>0.9057</v>
      </c>
      <c r="R162" s="19">
        <f>P162*Q162</f>
        <v>0</v>
      </c>
      <c r="S162" s="15">
        <v>0</v>
      </c>
      <c r="T162" s="15">
        <v>0</v>
      </c>
      <c r="U162" s="15">
        <v>0</v>
      </c>
      <c r="V162" s="19">
        <f>(((S162+T162)*Q162))+U162</f>
        <v>0</v>
      </c>
      <c r="W162" s="15">
        <v>0</v>
      </c>
      <c r="X162" s="15">
        <v>0</v>
      </c>
      <c r="Y162" s="15">
        <v>0</v>
      </c>
      <c r="Z162" s="19">
        <v>1.417052</v>
      </c>
      <c r="AA162" s="18">
        <f>(K162+R162+V162-W162-X162-Y162-Z162)/G162</f>
        <v>0</v>
      </c>
      <c r="AB162" s="15">
        <f>IF((((G162*$AA$6)-K162-R162-V162+W162+X162+Y162+Z162)/Q162)&gt;0,ROUNDUP((((G162*$AA$6)-K162-R162-V162+W162+X162+Y162+Z162)/Q162),0),0)</f>
        <v>0</v>
      </c>
      <c r="AC162" s="15">
        <f>IF(((G162-K162-R162-V162+W162+X162+Y162+Z162)/Q162)&gt;0,ROUNDUP(((G162-K162-R162-V162+W162+X162+Y162+Z162)/Q162),0),0)</f>
        <v>0</v>
      </c>
      <c r="AD162" s="16">
        <f>IF((AND(L162&gt;0.9,AA162&gt;0.9)),"Category 1",IF((AND(L162&gt;0.85,AA162&gt;0.85)),"Category 2","None"))</f>
        <v>0</v>
      </c>
      <c r="AE162" s="15">
        <f>ROUNDUP(IF(OR(L162&lt;=0.85,(AA162&lt;=0.85)),0,IF((L162&lt;AA162),(K162-(G162*0.85)),((AA162*G162)-(G162*0.85)))),0)</f>
        <v>0</v>
      </c>
      <c r="AF162" s="18">
        <f>P162/(K162+P162)</f>
        <v>0</v>
      </c>
      <c r="AG162" s="15">
        <v>0</v>
      </c>
      <c r="AH162" s="15">
        <v>6</v>
      </c>
      <c r="AI162" s="15">
        <v>0</v>
      </c>
      <c r="AJ162" s="15">
        <v>2</v>
      </c>
      <c r="AK162" s="15">
        <v>0</v>
      </c>
      <c r="AL162" s="15">
        <f>SUM(AG162:AK162)</f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f>SUM(AM162:AP162)</f>
        <v>0</v>
      </c>
      <c r="AR162" s="15" t="s">
        <v>62</v>
      </c>
      <c r="AS162" s="15" t="s">
        <v>71</v>
      </c>
      <c r="AT162" s="15" t="s">
        <v>64</v>
      </c>
      <c r="AU162" s="15">
        <v>3</v>
      </c>
      <c r="AV162" s="15">
        <v>1.79</v>
      </c>
      <c r="AW162" s="15">
        <v>1.06</v>
      </c>
      <c r="AX162" s="15">
        <v>1.69</v>
      </c>
      <c r="AY162" s="18">
        <v>0.8966</v>
      </c>
      <c r="AZ162" s="18">
        <v>0.9167</v>
      </c>
      <c r="BA162" s="18">
        <v>0.785</v>
      </c>
      <c r="BB162" s="15" t="s">
        <v>82</v>
      </c>
      <c r="BC162" s="15" t="s">
        <v>66</v>
      </c>
    </row>
    <row r="163" spans="1:55">
      <c r="A163" s="15" t="s">
        <v>83</v>
      </c>
      <c r="B163" s="15" t="s">
        <v>118</v>
      </c>
      <c r="C163" s="16" t="s">
        <v>94</v>
      </c>
      <c r="D163" s="17">
        <v>5</v>
      </c>
      <c r="E163" s="17" t="s">
        <v>421</v>
      </c>
      <c r="F163" s="15" t="s">
        <v>422</v>
      </c>
      <c r="G163" s="15">
        <v>11</v>
      </c>
      <c r="H163" s="15">
        <v>11</v>
      </c>
      <c r="I163" s="15">
        <v>0</v>
      </c>
      <c r="J163" s="15">
        <v>0</v>
      </c>
      <c r="K163" s="15">
        <f>H163-I163-J163</f>
        <v>0</v>
      </c>
      <c r="L163" s="18">
        <f>K163/G163</f>
        <v>0</v>
      </c>
      <c r="M163" s="16">
        <v>0.85</v>
      </c>
      <c r="N163" s="15">
        <v>1</v>
      </c>
      <c r="O163" s="15">
        <v>0</v>
      </c>
      <c r="P163" s="15">
        <f>N163-O163</f>
        <v>0</v>
      </c>
      <c r="Q163" s="18">
        <v>0.8846</v>
      </c>
      <c r="R163" s="19">
        <f>P163*Q163</f>
        <v>0</v>
      </c>
      <c r="S163" s="15">
        <v>0</v>
      </c>
      <c r="T163" s="15">
        <v>0</v>
      </c>
      <c r="U163" s="15">
        <v>0</v>
      </c>
      <c r="V163" s="19">
        <f>(((S163+T163)*Q163))+U163</f>
        <v>0</v>
      </c>
      <c r="W163" s="15">
        <v>0</v>
      </c>
      <c r="X163" s="15">
        <v>0</v>
      </c>
      <c r="Y163" s="15">
        <v>0</v>
      </c>
      <c r="Z163" s="19">
        <v>0.4999829</v>
      </c>
      <c r="AA163" s="18">
        <f>(K163+R163+V163-W163-X163-Y163-Z163)/G163</f>
        <v>0</v>
      </c>
      <c r="AB163" s="15">
        <f>IF((((G163*$AA$6)-K163-R163-V163+W163+X163+Y163+Z163)/Q163)&gt;0,ROUNDUP((((G163*$AA$6)-K163-R163-V163+W163+X163+Y163+Z163)/Q163),0),0)</f>
        <v>0</v>
      </c>
      <c r="AC163" s="15">
        <f>IF(((G163-K163-R163-V163+W163+X163+Y163+Z163)/Q163)&gt;0,ROUNDUP(((G163-K163-R163-V163+W163+X163+Y163+Z163)/Q163),0),0)</f>
        <v>0</v>
      </c>
      <c r="AD163" s="16">
        <f>IF((AND(L163&gt;0.9,AA163&gt;0.9)),"Category 1",IF((AND(L163&gt;0.85,AA163&gt;0.85)),"Category 2","None"))</f>
        <v>0</v>
      </c>
      <c r="AE163" s="15">
        <f>ROUNDUP(IF(OR(L163&lt;=0.85,(AA163&lt;=0.85)),0,IF((L163&lt;AA163),(K163-(G163*0.85)),((AA163*G163)-(G163*0.85)))),0)</f>
        <v>0</v>
      </c>
      <c r="AF163" s="18">
        <f>P163/(K163+P163)</f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1</v>
      </c>
      <c r="AL163" s="15">
        <f>SUM(AG163:AK163)</f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f>SUM(AM163:AP163)</f>
        <v>0</v>
      </c>
      <c r="AR163" s="15" t="s">
        <v>62</v>
      </c>
      <c r="AS163" s="15" t="s">
        <v>113</v>
      </c>
      <c r="AT163" s="15" t="s">
        <v>64</v>
      </c>
      <c r="AU163" s="15">
        <v>7</v>
      </c>
      <c r="AV163" s="15">
        <v>0.89</v>
      </c>
      <c r="AW163" s="15">
        <v>0.36</v>
      </c>
      <c r="AX163" s="15">
        <v>0.75</v>
      </c>
      <c r="AY163" s="18">
        <v>0.9545</v>
      </c>
      <c r="AZ163" s="18">
        <v>0.8844</v>
      </c>
      <c r="BA163" s="18">
        <v>0.8755</v>
      </c>
      <c r="BB163" s="15" t="s">
        <v>97</v>
      </c>
      <c r="BC163" s="15" t="s">
        <v>66</v>
      </c>
    </row>
    <row r="164" spans="1:55">
      <c r="A164" s="15" t="s">
        <v>83</v>
      </c>
      <c r="B164" s="15" t="s">
        <v>223</v>
      </c>
      <c r="C164" s="16" t="s">
        <v>94</v>
      </c>
      <c r="D164" s="17">
        <v>6</v>
      </c>
      <c r="E164" s="17" t="s">
        <v>423</v>
      </c>
      <c r="F164" s="15" t="s">
        <v>424</v>
      </c>
      <c r="G164" s="15">
        <v>11</v>
      </c>
      <c r="H164" s="15">
        <v>11</v>
      </c>
      <c r="I164" s="15">
        <v>0</v>
      </c>
      <c r="J164" s="15">
        <v>0</v>
      </c>
      <c r="K164" s="15">
        <f>H164-I164-J164</f>
        <v>0</v>
      </c>
      <c r="L164" s="18">
        <f>K164/G164</f>
        <v>0</v>
      </c>
      <c r="M164" s="16">
        <v>0.51</v>
      </c>
      <c r="N164" s="15">
        <v>2</v>
      </c>
      <c r="O164" s="15">
        <v>0</v>
      </c>
      <c r="P164" s="15">
        <f>N164-O164</f>
        <v>0</v>
      </c>
      <c r="Q164" s="18">
        <v>0.9706</v>
      </c>
      <c r="R164" s="19">
        <f>P164*Q164</f>
        <v>0</v>
      </c>
      <c r="S164" s="15">
        <v>0</v>
      </c>
      <c r="T164" s="15">
        <v>0</v>
      </c>
      <c r="U164" s="15">
        <v>0</v>
      </c>
      <c r="V164" s="19">
        <f>(((S164+T164)*Q164))+U164</f>
        <v>0</v>
      </c>
      <c r="W164" s="15">
        <v>0</v>
      </c>
      <c r="X164" s="15">
        <v>1</v>
      </c>
      <c r="Y164" s="15">
        <v>0</v>
      </c>
      <c r="Z164" s="19">
        <v>0.216164</v>
      </c>
      <c r="AA164" s="18">
        <f>(K164+R164+V164-W164-X164-Y164-Z164)/G164</f>
        <v>0</v>
      </c>
      <c r="AB164" s="15">
        <f>IF((((G164*$AA$6)-K164-R164-V164+W164+X164+Y164+Z164)/Q164)&gt;0,ROUNDUP((((G164*$AA$6)-K164-R164-V164+W164+X164+Y164+Z164)/Q164),0),0)</f>
        <v>0</v>
      </c>
      <c r="AC164" s="15">
        <f>IF(((G164-K164-R164-V164+W164+X164+Y164+Z164)/Q164)&gt;0,ROUNDUP(((G164-K164-R164-V164+W164+X164+Y164+Z164)/Q164),0),0)</f>
        <v>0</v>
      </c>
      <c r="AD164" s="16">
        <f>IF((AND(L164&gt;0.9,AA164&gt;0.9)),"Category 1",IF((AND(L164&gt;0.85,AA164&gt;0.85)),"Category 2","None"))</f>
        <v>0</v>
      </c>
      <c r="AE164" s="15">
        <f>ROUNDUP(IF(OR(L164&lt;=0.85,(AA164&lt;=0.85)),0,IF((L164&lt;AA164),(K164-(G164*0.85)),((AA164*G164)-(G164*0.85)))),0)</f>
        <v>0</v>
      </c>
      <c r="AF164" s="18">
        <f>P164/(K164+P164)</f>
        <v>0</v>
      </c>
      <c r="AG164" s="15">
        <v>0</v>
      </c>
      <c r="AH164" s="15">
        <v>1</v>
      </c>
      <c r="AI164" s="15">
        <v>0</v>
      </c>
      <c r="AJ164" s="15">
        <v>0</v>
      </c>
      <c r="AK164" s="15">
        <v>1</v>
      </c>
      <c r="AL164" s="15">
        <f>SUM(AG164:AK164)</f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f>SUM(AM164:AP164)</f>
        <v>0</v>
      </c>
      <c r="AR164" s="15" t="s">
        <v>62</v>
      </c>
      <c r="AS164" s="15" t="s">
        <v>87</v>
      </c>
      <c r="AT164" s="15" t="s">
        <v>64</v>
      </c>
      <c r="AU164" s="15">
        <v>7</v>
      </c>
      <c r="AV164" s="15">
        <v>0.56</v>
      </c>
      <c r="AW164" s="15">
        <v>0.51</v>
      </c>
      <c r="AX164" s="15">
        <v>0.83</v>
      </c>
      <c r="AY164" s="18">
        <v>0.963</v>
      </c>
      <c r="AZ164" s="18">
        <v>0.9167</v>
      </c>
      <c r="BA164" s="18">
        <v>0.8544</v>
      </c>
      <c r="BB164" s="15" t="s">
        <v>105</v>
      </c>
      <c r="BC164" s="15" t="s">
        <v>66</v>
      </c>
    </row>
    <row r="165" spans="1:55">
      <c r="A165" s="15" t="s">
        <v>57</v>
      </c>
      <c r="B165" s="15" t="s">
        <v>130</v>
      </c>
      <c r="C165" s="16" t="s">
        <v>94</v>
      </c>
      <c r="D165" s="17">
        <v>7</v>
      </c>
      <c r="E165" s="17" t="s">
        <v>425</v>
      </c>
      <c r="F165" s="15" t="s">
        <v>426</v>
      </c>
      <c r="G165" s="15">
        <v>11</v>
      </c>
      <c r="H165" s="15">
        <v>9</v>
      </c>
      <c r="I165" s="15">
        <v>0</v>
      </c>
      <c r="J165" s="15">
        <v>0</v>
      </c>
      <c r="K165" s="15">
        <f>H165-I165-J165</f>
        <v>0</v>
      </c>
      <c r="L165" s="18">
        <f>K165/G165</f>
        <v>0</v>
      </c>
      <c r="M165" s="16">
        <v>0.77</v>
      </c>
      <c r="N165" s="15">
        <v>4</v>
      </c>
      <c r="O165" s="15">
        <v>0</v>
      </c>
      <c r="P165" s="15">
        <f>N165-O165</f>
        <v>0</v>
      </c>
      <c r="Q165" s="18">
        <v>0.9677</v>
      </c>
      <c r="R165" s="19">
        <f>P165*Q165</f>
        <v>0</v>
      </c>
      <c r="S165" s="15">
        <v>0</v>
      </c>
      <c r="T165" s="15">
        <v>0</v>
      </c>
      <c r="U165" s="15">
        <v>0</v>
      </c>
      <c r="V165" s="19">
        <f>(((S165+T165)*Q165))+U165</f>
        <v>0</v>
      </c>
      <c r="W165" s="15">
        <v>1</v>
      </c>
      <c r="X165" s="15">
        <v>1</v>
      </c>
      <c r="Y165" s="15">
        <v>0</v>
      </c>
      <c r="Z165" s="19">
        <v>0.3381119</v>
      </c>
      <c r="AA165" s="18">
        <f>(K165+R165+V165-W165-X165-Y165-Z165)/G165</f>
        <v>0</v>
      </c>
      <c r="AB165" s="15">
        <f>IF((((G165*$AA$6)-K165-R165-V165+W165+X165+Y165+Z165)/Q165)&gt;0,ROUNDUP((((G165*$AA$6)-K165-R165-V165+W165+X165+Y165+Z165)/Q165),0),0)</f>
        <v>0</v>
      </c>
      <c r="AC165" s="15">
        <f>IF(((G165-K165-R165-V165+W165+X165+Y165+Z165)/Q165)&gt;0,ROUNDUP(((G165-K165-R165-V165+W165+X165+Y165+Z165)/Q165),0),0)</f>
        <v>0</v>
      </c>
      <c r="AD165" s="16">
        <f>IF((AND(L165&gt;0.9,AA165&gt;0.9)),"Category 1",IF((AND(L165&gt;0.85,AA165&gt;0.85)),"Category 2","None"))</f>
        <v>0</v>
      </c>
      <c r="AE165" s="15">
        <f>ROUNDUP(IF(OR(L165&lt;=0.85,(AA165&lt;=0.85)),0,IF((L165&lt;AA165),(K165-(G165*0.85)),((AA165*G165)-(G165*0.85)))),0)</f>
        <v>0</v>
      </c>
      <c r="AF165" s="18">
        <f>P165/(K165+P165)</f>
        <v>0</v>
      </c>
      <c r="AG165" s="15">
        <v>0</v>
      </c>
      <c r="AH165" s="15">
        <v>1</v>
      </c>
      <c r="AI165" s="15">
        <v>0</v>
      </c>
      <c r="AJ165" s="15">
        <v>0</v>
      </c>
      <c r="AK165" s="15">
        <v>3</v>
      </c>
      <c r="AL165" s="15">
        <f>SUM(AG165:AK165)</f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f>SUM(AM165:AP165)</f>
        <v>0</v>
      </c>
      <c r="AR165" s="15" t="s">
        <v>62</v>
      </c>
      <c r="AS165" s="15" t="s">
        <v>92</v>
      </c>
      <c r="AT165" s="15" t="s">
        <v>64</v>
      </c>
      <c r="AU165" s="15">
        <v>7</v>
      </c>
      <c r="AV165" s="15">
        <v>0.82</v>
      </c>
      <c r="AW165" s="15">
        <v>0.64</v>
      </c>
      <c r="AX165" s="15">
        <v>0.89</v>
      </c>
      <c r="AY165" s="18">
        <v>1</v>
      </c>
      <c r="AZ165" s="18">
        <v>0.8889</v>
      </c>
      <c r="BA165" s="18">
        <v>0.8433</v>
      </c>
      <c r="BB165" s="15" t="s">
        <v>195</v>
      </c>
      <c r="BC165" s="15" t="s">
        <v>66</v>
      </c>
    </row>
    <row r="166" spans="1:55">
      <c r="A166" s="15" t="s">
        <v>67</v>
      </c>
      <c r="B166" s="15" t="s">
        <v>176</v>
      </c>
      <c r="C166" s="16" t="s">
        <v>59</v>
      </c>
      <c r="D166" s="17">
        <v>9</v>
      </c>
      <c r="E166" s="17" t="s">
        <v>427</v>
      </c>
      <c r="F166" s="15" t="s">
        <v>428</v>
      </c>
      <c r="G166" s="15">
        <v>28</v>
      </c>
      <c r="H166" s="15">
        <v>24</v>
      </c>
      <c r="I166" s="15">
        <v>0</v>
      </c>
      <c r="J166" s="15">
        <v>0</v>
      </c>
      <c r="K166" s="15">
        <f>H166-I166-J166</f>
        <v>0</v>
      </c>
      <c r="L166" s="18">
        <f>K166/G166</f>
        <v>0</v>
      </c>
      <c r="M166" s="16">
        <v>1.15</v>
      </c>
      <c r="N166" s="15">
        <v>3</v>
      </c>
      <c r="O166" s="15">
        <v>0</v>
      </c>
      <c r="P166" s="15">
        <f>N166-O166</f>
        <v>0</v>
      </c>
      <c r="Q166" s="18">
        <v>0.95</v>
      </c>
      <c r="R166" s="19">
        <f>P166*Q166</f>
        <v>0</v>
      </c>
      <c r="S166" s="15">
        <v>0</v>
      </c>
      <c r="T166" s="15">
        <v>0</v>
      </c>
      <c r="U166" s="15">
        <v>0</v>
      </c>
      <c r="V166" s="19">
        <f>(((S166+T166)*Q166))+U166</f>
        <v>0</v>
      </c>
      <c r="W166" s="15">
        <v>0</v>
      </c>
      <c r="X166" s="15">
        <v>0</v>
      </c>
      <c r="Y166" s="15">
        <v>0</v>
      </c>
      <c r="Z166" s="19">
        <v>0.8738757</v>
      </c>
      <c r="AA166" s="18">
        <f>(K166+R166+V166-W166-X166-Y166-Z166)/G166</f>
        <v>0</v>
      </c>
      <c r="AB166" s="15">
        <f>IF((((G166*$AA$6)-K166-R166-V166+W166+X166+Y166+Z166)/Q166)&gt;0,ROUNDUP((((G166*$AA$6)-K166-R166-V166+W166+X166+Y166+Z166)/Q166),0),0)</f>
        <v>0</v>
      </c>
      <c r="AC166" s="15">
        <f>IF(((G166-K166-R166-V166+W166+X166+Y166+Z166)/Q166)&gt;0,ROUNDUP(((G166-K166-R166-V166+W166+X166+Y166+Z166)/Q166),0),0)</f>
        <v>0</v>
      </c>
      <c r="AD166" s="16">
        <f>IF((AND(L166&gt;0.9,AA166&gt;0.9)),"Category 1",IF((AND(L166&gt;0.85,AA166&gt;0.85)),"Category 2","None"))</f>
        <v>0</v>
      </c>
      <c r="AE166" s="15">
        <f>ROUNDUP(IF(OR(L166&lt;=0.85,(AA166&lt;=0.85)),0,IF((L166&lt;AA166),(K166-(G166*0.85)),((AA166*G166)-(G166*0.85)))),0)</f>
        <v>0</v>
      </c>
      <c r="AF166" s="18">
        <f>P166/(K166+P166)</f>
        <v>0</v>
      </c>
      <c r="AG166" s="15">
        <v>0</v>
      </c>
      <c r="AH166" s="15">
        <v>1</v>
      </c>
      <c r="AI166" s="15">
        <v>0</v>
      </c>
      <c r="AJ166" s="15">
        <v>0</v>
      </c>
      <c r="AK166" s="15">
        <v>1</v>
      </c>
      <c r="AL166" s="15">
        <f>SUM(AG166:AK166)</f>
        <v>0</v>
      </c>
      <c r="AM166" s="15">
        <v>1</v>
      </c>
      <c r="AN166" s="15">
        <v>0</v>
      </c>
      <c r="AO166" s="15">
        <v>0</v>
      </c>
      <c r="AP166" s="15">
        <v>0</v>
      </c>
      <c r="AQ166" s="15">
        <f>SUM(AM166:AP166)</f>
        <v>0</v>
      </c>
      <c r="AR166" s="15" t="s">
        <v>62</v>
      </c>
      <c r="AS166" s="15" t="s">
        <v>71</v>
      </c>
      <c r="AT166" s="15" t="s">
        <v>64</v>
      </c>
      <c r="AU166" s="15">
        <v>2</v>
      </c>
      <c r="AV166" s="15">
        <v>1.32</v>
      </c>
      <c r="AW166" s="15">
        <v>0.85</v>
      </c>
      <c r="AX166" s="15">
        <v>1.72</v>
      </c>
      <c r="AY166" s="18">
        <v>0.9737</v>
      </c>
      <c r="AZ166" s="18">
        <v>0.9091</v>
      </c>
      <c r="BA166" s="18">
        <v>0.813</v>
      </c>
      <c r="BB166" s="15" t="s">
        <v>65</v>
      </c>
      <c r="BC166" s="15" t="s">
        <v>66</v>
      </c>
    </row>
    <row r="167" spans="1:55">
      <c r="A167" s="15" t="s">
        <v>83</v>
      </c>
      <c r="B167" s="15" t="s">
        <v>118</v>
      </c>
      <c r="C167" s="16" t="s">
        <v>59</v>
      </c>
      <c r="D167" s="17">
        <v>10</v>
      </c>
      <c r="E167" s="17" t="s">
        <v>429</v>
      </c>
      <c r="F167" s="15" t="s">
        <v>430</v>
      </c>
      <c r="G167" s="15">
        <v>55</v>
      </c>
      <c r="H167" s="15">
        <v>49</v>
      </c>
      <c r="I167" s="15">
        <v>2</v>
      </c>
      <c r="J167" s="15">
        <v>0</v>
      </c>
      <c r="K167" s="15">
        <f>H167-I167-J167</f>
        <v>0</v>
      </c>
      <c r="L167" s="18">
        <f>K167/G167</f>
        <v>0</v>
      </c>
      <c r="M167" s="16">
        <v>2.16</v>
      </c>
      <c r="N167" s="15">
        <v>13</v>
      </c>
      <c r="O167" s="15">
        <v>0</v>
      </c>
      <c r="P167" s="15">
        <f>N167-O167</f>
        <v>0</v>
      </c>
      <c r="Q167" s="18">
        <v>0.7018</v>
      </c>
      <c r="R167" s="19">
        <f>P167*Q167</f>
        <v>0</v>
      </c>
      <c r="S167" s="15">
        <v>5</v>
      </c>
      <c r="T167" s="15">
        <v>0</v>
      </c>
      <c r="U167" s="15">
        <v>2</v>
      </c>
      <c r="V167" s="19">
        <f>(((S167+T167)*Q167))+U167</f>
        <v>0</v>
      </c>
      <c r="W167" s="15">
        <v>0</v>
      </c>
      <c r="X167" s="15">
        <v>0</v>
      </c>
      <c r="Y167" s="15">
        <v>0</v>
      </c>
      <c r="Z167" s="19">
        <v>8.2318007</v>
      </c>
      <c r="AA167" s="18">
        <f>(K167+R167+V167-W167-X167-Y167-Z167)/G167</f>
        <v>0</v>
      </c>
      <c r="AB167" s="15">
        <f>IF((((G167*$AA$6)-K167-R167-V167+W167+X167+Y167+Z167)/Q167)&gt;0,ROUNDUP((((G167*$AA$6)-K167-R167-V167+W167+X167+Y167+Z167)/Q167),0),0)</f>
        <v>0</v>
      </c>
      <c r="AC167" s="15">
        <f>IF(((G167-K167-R167-V167+W167+X167+Y167+Z167)/Q167)&gt;0,ROUNDUP(((G167-K167-R167-V167+W167+X167+Y167+Z167)/Q167),0),0)</f>
        <v>0</v>
      </c>
      <c r="AD167" s="16">
        <f>IF((AND(L167&gt;0.9,AA167&gt;0.9)),"Category 1",IF((AND(L167&gt;0.85,AA167&gt;0.85)),"Category 2","None"))</f>
        <v>0</v>
      </c>
      <c r="AE167" s="15">
        <f>ROUNDUP(IF(OR(L167&lt;=0.85,(AA167&lt;=0.85)),0,IF((L167&lt;AA167),(K167-(G167*0.85)),((AA167*G167)-(G167*0.85)))),0)</f>
        <v>0</v>
      </c>
      <c r="AF167" s="18">
        <f>P167/(K167+P167)</f>
        <v>0</v>
      </c>
      <c r="AG167" s="15">
        <v>0</v>
      </c>
      <c r="AH167" s="15">
        <v>0</v>
      </c>
      <c r="AI167" s="15">
        <v>1</v>
      </c>
      <c r="AJ167" s="15">
        <v>1</v>
      </c>
      <c r="AK167" s="15">
        <v>0</v>
      </c>
      <c r="AL167" s="15">
        <f>SUM(AG167:AK167)</f>
        <v>0</v>
      </c>
      <c r="AM167" s="15">
        <v>5</v>
      </c>
      <c r="AN167" s="15">
        <v>5</v>
      </c>
      <c r="AO167" s="15">
        <v>1</v>
      </c>
      <c r="AP167" s="15">
        <v>0</v>
      </c>
      <c r="AQ167" s="15">
        <f>SUM(AM167:AP167)</f>
        <v>0</v>
      </c>
      <c r="AR167" s="15" t="s">
        <v>62</v>
      </c>
      <c r="AS167" s="15" t="s">
        <v>113</v>
      </c>
      <c r="AT167" s="15" t="s">
        <v>64</v>
      </c>
      <c r="AU167" s="15">
        <v>2</v>
      </c>
      <c r="AV167" s="15">
        <v>1.82</v>
      </c>
      <c r="AW167" s="15">
        <v>2.18</v>
      </c>
      <c r="AX167" s="15">
        <v>1.72</v>
      </c>
      <c r="AY167" s="18">
        <v>0.7815</v>
      </c>
      <c r="AZ167" s="18">
        <v>0.7059</v>
      </c>
      <c r="BA167" s="18">
        <v>0.813</v>
      </c>
      <c r="BB167" s="15" t="s">
        <v>65</v>
      </c>
      <c r="BC167" s="15" t="s">
        <v>66</v>
      </c>
    </row>
    <row r="168" spans="1:55">
      <c r="A168" s="15" t="s">
        <v>83</v>
      </c>
      <c r="B168" s="15" t="s">
        <v>84</v>
      </c>
      <c r="C168" s="16" t="s">
        <v>78</v>
      </c>
      <c r="D168" s="17">
        <v>7</v>
      </c>
      <c r="E168" s="17" t="s">
        <v>431</v>
      </c>
      <c r="F168" s="15" t="s">
        <v>432</v>
      </c>
      <c r="G168" s="15">
        <v>22</v>
      </c>
      <c r="H168" s="15">
        <v>9</v>
      </c>
      <c r="I168" s="15">
        <v>0</v>
      </c>
      <c r="J168" s="15">
        <v>0</v>
      </c>
      <c r="K168" s="15">
        <f>H168-I168-J168</f>
        <v>0</v>
      </c>
      <c r="L168" s="18">
        <f>K168/G168</f>
        <v>0</v>
      </c>
      <c r="M168" s="16">
        <v>1.91</v>
      </c>
      <c r="N168" s="15">
        <v>9</v>
      </c>
      <c r="O168" s="15">
        <v>0</v>
      </c>
      <c r="P168" s="15">
        <f>N168-O168</f>
        <v>0</v>
      </c>
      <c r="Q168" s="18">
        <v>0.7843</v>
      </c>
      <c r="R168" s="19">
        <f>P168*Q168</f>
        <v>0</v>
      </c>
      <c r="S168" s="15">
        <v>0</v>
      </c>
      <c r="T168" s="15">
        <v>0</v>
      </c>
      <c r="U168" s="15">
        <v>0</v>
      </c>
      <c r="V168" s="19">
        <f>(((S168+T168)*Q168))+U168</f>
        <v>0</v>
      </c>
      <c r="W168" s="15">
        <v>0</v>
      </c>
      <c r="X168" s="15">
        <v>0</v>
      </c>
      <c r="Y168" s="15">
        <v>0</v>
      </c>
      <c r="Z168" s="19">
        <v>1.4663379</v>
      </c>
      <c r="AA168" s="18">
        <f>(K168+R168+V168-W168-X168-Y168-Z168)/G168</f>
        <v>0</v>
      </c>
      <c r="AB168" s="15">
        <f>IF((((G168*$AA$6)-K168-R168-V168+W168+X168+Y168+Z168)/Q168)&gt;0,ROUNDUP((((G168*$AA$6)-K168-R168-V168+W168+X168+Y168+Z168)/Q168),0),0)</f>
        <v>0</v>
      </c>
      <c r="AC168" s="15">
        <f>IF(((G168-K168-R168-V168+W168+X168+Y168+Z168)/Q168)&gt;0,ROUNDUP(((G168-K168-R168-V168+W168+X168+Y168+Z168)/Q168),0),0)</f>
        <v>0</v>
      </c>
      <c r="AD168" s="16">
        <f>IF((AND(L168&gt;0.9,AA168&gt;0.9)),"Category 1",IF((AND(L168&gt;0.85,AA168&gt;0.85)),"Category 2","None"))</f>
        <v>0</v>
      </c>
      <c r="AE168" s="15">
        <f>ROUNDUP(IF(OR(L168&lt;=0.85,(AA168&lt;=0.85)),0,IF((L168&lt;AA168),(K168-(G168*0.85)),((AA168*G168)-(G168*0.85)))),0)</f>
        <v>0</v>
      </c>
      <c r="AF168" s="18">
        <f>P168/(K168+P168)</f>
        <v>0</v>
      </c>
      <c r="AG168" s="15">
        <v>0</v>
      </c>
      <c r="AH168" s="15">
        <v>3</v>
      </c>
      <c r="AI168" s="15">
        <v>0</v>
      </c>
      <c r="AJ168" s="15">
        <v>3</v>
      </c>
      <c r="AK168" s="15">
        <v>3</v>
      </c>
      <c r="AL168" s="15">
        <f>SUM(AG168:AK168)</f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f>SUM(AM168:AP168)</f>
        <v>0</v>
      </c>
      <c r="AR168" s="15" t="s">
        <v>62</v>
      </c>
      <c r="AS168" s="15" t="s">
        <v>87</v>
      </c>
      <c r="AT168" s="15" t="s">
        <v>64</v>
      </c>
      <c r="AU168" s="15">
        <v>3</v>
      </c>
      <c r="AV168" s="15">
        <v>2.03</v>
      </c>
      <c r="AW168" s="15">
        <v>1.04</v>
      </c>
      <c r="AX168" s="15">
        <v>1.69</v>
      </c>
      <c r="AY168" s="18">
        <v>0.766</v>
      </c>
      <c r="AZ168" s="18">
        <v>0.8419</v>
      </c>
      <c r="BA168" s="18">
        <v>0.785</v>
      </c>
      <c r="BB168" s="15" t="s">
        <v>82</v>
      </c>
      <c r="BC168" s="15" t="s">
        <v>66</v>
      </c>
    </row>
    <row r="169" spans="1:55">
      <c r="A169" s="15" t="s">
        <v>83</v>
      </c>
      <c r="B169" s="15" t="s">
        <v>110</v>
      </c>
      <c r="C169" s="16" t="s">
        <v>94</v>
      </c>
      <c r="D169" s="17">
        <v>4</v>
      </c>
      <c r="E169" s="17" t="s">
        <v>433</v>
      </c>
      <c r="F169" s="15" t="s">
        <v>434</v>
      </c>
      <c r="G169" s="15">
        <v>9</v>
      </c>
      <c r="H169" s="15">
        <v>7</v>
      </c>
      <c r="I169" s="15">
        <v>0</v>
      </c>
      <c r="J169" s="15">
        <v>0</v>
      </c>
      <c r="K169" s="15">
        <f>H169-I169-J169</f>
        <v>0</v>
      </c>
      <c r="L169" s="18">
        <f>K169/G169</f>
        <v>0</v>
      </c>
      <c r="M169" s="16">
        <v>0.57</v>
      </c>
      <c r="N169" s="15">
        <v>3</v>
      </c>
      <c r="O169" s="15">
        <v>0</v>
      </c>
      <c r="P169" s="15">
        <f>N169-O169</f>
        <v>0</v>
      </c>
      <c r="Q169" s="18">
        <v>1</v>
      </c>
      <c r="R169" s="19">
        <f>P169*Q169</f>
        <v>0</v>
      </c>
      <c r="S169" s="15">
        <v>1</v>
      </c>
      <c r="T169" s="15">
        <v>0</v>
      </c>
      <c r="U169" s="15">
        <v>0</v>
      </c>
      <c r="V169" s="19">
        <f>(((S169+T169)*Q169))+U169</f>
        <v>0</v>
      </c>
      <c r="W169" s="15">
        <v>1</v>
      </c>
      <c r="X169" s="15">
        <v>0</v>
      </c>
      <c r="Y169" s="15">
        <v>0</v>
      </c>
      <c r="Z169" s="19">
        <v>0.2278456</v>
      </c>
      <c r="AA169" s="18">
        <f>(K169+R169+V169-W169-X169-Y169-Z169)/G169</f>
        <v>0</v>
      </c>
      <c r="AB169" s="15">
        <f>IF((((G169*$AA$6)-K169-R169-V169+W169+X169+Y169+Z169)/Q169)&gt;0,ROUNDUP((((G169*$AA$6)-K169-R169-V169+W169+X169+Y169+Z169)/Q169),0),0)</f>
        <v>0</v>
      </c>
      <c r="AC169" s="15">
        <f>IF(((G169-K169-R169-V169+W169+X169+Y169+Z169)/Q169)&gt;0,ROUNDUP(((G169-K169-R169-V169+W169+X169+Y169+Z169)/Q169),0),0)</f>
        <v>0</v>
      </c>
      <c r="AD169" s="16">
        <f>IF((AND(L169&gt;0.9,AA169&gt;0.9)),"Category 1",IF((AND(L169&gt;0.85,AA169&gt;0.85)),"Category 2","None"))</f>
        <v>0</v>
      </c>
      <c r="AE169" s="15">
        <f>ROUNDUP(IF(OR(L169&lt;=0.85,(AA169&lt;=0.85)),0,IF((L169&lt;AA169),(K169-(G169*0.85)),((AA169*G169)-(G169*0.85)))),0)</f>
        <v>0</v>
      </c>
      <c r="AF169" s="18">
        <f>P169/(K169+P169)</f>
        <v>0</v>
      </c>
      <c r="AG169" s="15">
        <v>0</v>
      </c>
      <c r="AH169" s="15">
        <v>0</v>
      </c>
      <c r="AI169" s="15">
        <v>0</v>
      </c>
      <c r="AJ169" s="15">
        <v>2</v>
      </c>
      <c r="AK169" s="15">
        <v>1</v>
      </c>
      <c r="AL169" s="15">
        <f>SUM(AG169:AK169)</f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f>SUM(AM169:AP169)</f>
        <v>0</v>
      </c>
      <c r="AR169" s="15" t="s">
        <v>62</v>
      </c>
      <c r="AS169" s="15" t="s">
        <v>113</v>
      </c>
      <c r="AT169" s="15" t="s">
        <v>64</v>
      </c>
      <c r="AU169" s="15">
        <v>7</v>
      </c>
      <c r="AV169" s="15">
        <v>0.64</v>
      </c>
      <c r="AW169" s="15">
        <v>0.23</v>
      </c>
      <c r="AX169" s="15">
        <v>0.49</v>
      </c>
      <c r="AY169" s="18">
        <v>1</v>
      </c>
      <c r="AZ169" s="18">
        <v>0.9921</v>
      </c>
      <c r="BA169" s="18">
        <v>0.9567</v>
      </c>
      <c r="BB169" s="15" t="s">
        <v>186</v>
      </c>
      <c r="BC169" s="15" t="s">
        <v>66</v>
      </c>
    </row>
    <row r="170" spans="1:55">
      <c r="A170" s="15" t="s">
        <v>83</v>
      </c>
      <c r="B170" s="15" t="s">
        <v>234</v>
      </c>
      <c r="C170" s="16" t="s">
        <v>78</v>
      </c>
      <c r="D170" s="17">
        <v>8</v>
      </c>
      <c r="E170" s="17" t="s">
        <v>435</v>
      </c>
      <c r="F170" s="15" t="s">
        <v>436</v>
      </c>
      <c r="G170" s="15">
        <v>39</v>
      </c>
      <c r="H170" s="15">
        <v>34</v>
      </c>
      <c r="I170" s="15">
        <v>0</v>
      </c>
      <c r="J170" s="15">
        <v>0</v>
      </c>
      <c r="K170" s="15">
        <f>H170-I170-J170</f>
        <v>0</v>
      </c>
      <c r="L170" s="18">
        <f>K170/G170</f>
        <v>0</v>
      </c>
      <c r="M170" s="16">
        <v>1.29</v>
      </c>
      <c r="N170" s="15">
        <v>5</v>
      </c>
      <c r="O170" s="15">
        <v>0</v>
      </c>
      <c r="P170" s="15">
        <f>N170-O170</f>
        <v>0</v>
      </c>
      <c r="Q170" s="18">
        <v>0.9111</v>
      </c>
      <c r="R170" s="19">
        <f>P170*Q170</f>
        <v>0</v>
      </c>
      <c r="S170" s="15">
        <v>4</v>
      </c>
      <c r="T170" s="15">
        <v>0</v>
      </c>
      <c r="U170" s="15">
        <v>0</v>
      </c>
      <c r="V170" s="19">
        <f>(((S170+T170)*Q170))+U170</f>
        <v>0</v>
      </c>
      <c r="W170" s="15">
        <v>0</v>
      </c>
      <c r="X170" s="15">
        <v>0</v>
      </c>
      <c r="Y170" s="15">
        <v>0</v>
      </c>
      <c r="Z170" s="19">
        <v>1.9384343</v>
      </c>
      <c r="AA170" s="18">
        <f>(K170+R170+V170-W170-X170-Y170-Z170)/G170</f>
        <v>0</v>
      </c>
      <c r="AB170" s="15">
        <f>IF((((G170*$AA$6)-K170-R170-V170+W170+X170+Y170+Z170)/Q170)&gt;0,ROUNDUP((((G170*$AA$6)-K170-R170-V170+W170+X170+Y170+Z170)/Q170),0),0)</f>
        <v>0</v>
      </c>
      <c r="AC170" s="15">
        <f>IF(((G170-K170-R170-V170+W170+X170+Y170+Z170)/Q170)&gt;0,ROUNDUP(((G170-K170-R170-V170+W170+X170+Y170+Z170)/Q170),0),0)</f>
        <v>0</v>
      </c>
      <c r="AD170" s="16">
        <f>IF((AND(L170&gt;0.9,AA170&gt;0.9)),"Category 1",IF((AND(L170&gt;0.85,AA170&gt;0.85)),"Category 2","None"))</f>
        <v>0</v>
      </c>
      <c r="AE170" s="15">
        <f>ROUNDUP(IF(OR(L170&lt;=0.85,(AA170&lt;=0.85)),0,IF((L170&lt;AA170),(K170-(G170*0.85)),((AA170*G170)-(G170*0.85)))),0)</f>
        <v>0</v>
      </c>
      <c r="AF170" s="18">
        <f>P170/(K170+P170)</f>
        <v>0</v>
      </c>
      <c r="AG170" s="15">
        <v>0</v>
      </c>
      <c r="AH170" s="15">
        <v>1</v>
      </c>
      <c r="AI170" s="15">
        <v>0</v>
      </c>
      <c r="AJ170" s="15">
        <v>0</v>
      </c>
      <c r="AK170" s="15">
        <v>0</v>
      </c>
      <c r="AL170" s="15">
        <f>SUM(AG170:AK170)</f>
        <v>0</v>
      </c>
      <c r="AM170" s="15">
        <v>4</v>
      </c>
      <c r="AN170" s="15">
        <v>0</v>
      </c>
      <c r="AO170" s="15">
        <v>0</v>
      </c>
      <c r="AP170" s="15">
        <v>0</v>
      </c>
      <c r="AQ170" s="15">
        <f>SUM(AM170:AP170)</f>
        <v>0</v>
      </c>
      <c r="AR170" s="15" t="s">
        <v>62</v>
      </c>
      <c r="AS170" s="15" t="s">
        <v>113</v>
      </c>
      <c r="AT170" s="15" t="s">
        <v>64</v>
      </c>
      <c r="AU170" s="15">
        <v>3</v>
      </c>
      <c r="AV170" s="15">
        <v>1.49</v>
      </c>
      <c r="AW170" s="15">
        <v>1.19</v>
      </c>
      <c r="AX170" s="15">
        <v>1.99</v>
      </c>
      <c r="AY170" s="18">
        <v>0.9286</v>
      </c>
      <c r="AZ170" s="18">
        <v>0.9032</v>
      </c>
      <c r="BA170" s="18">
        <v>0.7554</v>
      </c>
      <c r="BB170" s="15" t="s">
        <v>93</v>
      </c>
      <c r="BC170" s="15" t="s">
        <v>66</v>
      </c>
    </row>
    <row r="171" spans="1:55">
      <c r="A171" s="15" t="s">
        <v>67</v>
      </c>
      <c r="B171" s="15" t="s">
        <v>200</v>
      </c>
      <c r="C171" s="16" t="s">
        <v>94</v>
      </c>
      <c r="D171" s="17">
        <v>9</v>
      </c>
      <c r="E171" s="17" t="s">
        <v>437</v>
      </c>
      <c r="F171" s="15" t="s">
        <v>438</v>
      </c>
      <c r="G171" s="15">
        <v>35</v>
      </c>
      <c r="H171" s="15">
        <v>22</v>
      </c>
      <c r="I171" s="15">
        <v>0</v>
      </c>
      <c r="J171" s="15">
        <v>0</v>
      </c>
      <c r="K171" s="15">
        <f>H171-I171-J171</f>
        <v>0</v>
      </c>
      <c r="L171" s="18">
        <f>K171/G171</f>
        <v>0</v>
      </c>
      <c r="M171" s="16">
        <v>0.59</v>
      </c>
      <c r="N171" s="15">
        <v>7</v>
      </c>
      <c r="O171" s="15">
        <v>0</v>
      </c>
      <c r="P171" s="15">
        <f>N171-O171</f>
        <v>0</v>
      </c>
      <c r="Q171" s="18">
        <v>0.9143</v>
      </c>
      <c r="R171" s="19">
        <f>P171*Q171</f>
        <v>0</v>
      </c>
      <c r="S171" s="15">
        <v>6</v>
      </c>
      <c r="T171" s="15">
        <v>3</v>
      </c>
      <c r="U171" s="15">
        <v>0</v>
      </c>
      <c r="V171" s="19">
        <f>(((S171+T171)*Q171))+U171</f>
        <v>0</v>
      </c>
      <c r="W171" s="15">
        <v>1</v>
      </c>
      <c r="X171" s="15">
        <v>0</v>
      </c>
      <c r="Y171" s="15">
        <v>0</v>
      </c>
      <c r="Z171" s="19">
        <v>0.57465</v>
      </c>
      <c r="AA171" s="18">
        <f>(K171+R171+V171-W171-X171-Y171-Z171)/G171</f>
        <v>0</v>
      </c>
      <c r="AB171" s="15">
        <f>IF((((G171*$AA$6)-K171-R171-V171+W171+X171+Y171+Z171)/Q171)&gt;0,ROUNDUP((((G171*$AA$6)-K171-R171-V171+W171+X171+Y171+Z171)/Q171),0),0)</f>
        <v>0</v>
      </c>
      <c r="AC171" s="15">
        <f>IF(((G171-K171-R171-V171+W171+X171+Y171+Z171)/Q171)&gt;0,ROUNDUP(((G171-K171-R171-V171+W171+X171+Y171+Z171)/Q171),0),0)</f>
        <v>0</v>
      </c>
      <c r="AD171" s="16">
        <f>IF((AND(L171&gt;0.9,AA171&gt;0.9)),"Category 1",IF((AND(L171&gt;0.85,AA171&gt;0.85)),"Category 2","None"))</f>
        <v>0</v>
      </c>
      <c r="AE171" s="15">
        <f>ROUNDUP(IF(OR(L171&lt;=0.85,(AA171&lt;=0.85)),0,IF((L171&lt;AA171),(K171-(G171*0.85)),((AA171*G171)-(G171*0.85)))),0)</f>
        <v>0</v>
      </c>
      <c r="AF171" s="18">
        <f>P171/(K171+P171)</f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f>SUM(AG171:AK171)</f>
        <v>0</v>
      </c>
      <c r="AM171" s="15">
        <v>5</v>
      </c>
      <c r="AN171" s="15">
        <v>0</v>
      </c>
      <c r="AO171" s="15">
        <v>1</v>
      </c>
      <c r="AP171" s="15">
        <v>1</v>
      </c>
      <c r="AQ171" s="15">
        <f>SUM(AM171:AP171)</f>
        <v>0</v>
      </c>
      <c r="AR171" s="15" t="s">
        <v>62</v>
      </c>
      <c r="AS171" s="15" t="s">
        <v>71</v>
      </c>
      <c r="AT171" s="15" t="s">
        <v>142</v>
      </c>
      <c r="AU171" s="15">
        <v>7</v>
      </c>
      <c r="AV171" s="15">
        <v>1.52</v>
      </c>
      <c r="AW171" s="15">
        <v>0.57</v>
      </c>
      <c r="AX171" s="15">
        <v>1.19</v>
      </c>
      <c r="AY171" s="18">
        <v>0.8333</v>
      </c>
      <c r="AZ171" s="18">
        <v>0.9118</v>
      </c>
      <c r="BA171" s="18">
        <v>0.8551</v>
      </c>
      <c r="BB171" s="15" t="s">
        <v>259</v>
      </c>
      <c r="BC171" s="15" t="s">
        <v>66</v>
      </c>
    </row>
    <row r="172" spans="1:55">
      <c r="A172" s="15" t="s">
        <v>67</v>
      </c>
      <c r="B172" s="15" t="s">
        <v>77</v>
      </c>
      <c r="C172" s="16" t="s">
        <v>78</v>
      </c>
      <c r="D172" s="17">
        <v>7</v>
      </c>
      <c r="E172" s="17" t="s">
        <v>439</v>
      </c>
      <c r="F172" s="15" t="s">
        <v>440</v>
      </c>
      <c r="G172" s="15">
        <v>32</v>
      </c>
      <c r="H172" s="15">
        <v>24</v>
      </c>
      <c r="I172" s="15">
        <v>0</v>
      </c>
      <c r="J172" s="15">
        <v>0</v>
      </c>
      <c r="K172" s="15">
        <f>H172-I172-J172</f>
        <v>0</v>
      </c>
      <c r="L172" s="18">
        <f>K172/G172</f>
        <v>0</v>
      </c>
      <c r="M172" s="16">
        <v>1.76</v>
      </c>
      <c r="N172" s="15">
        <v>6</v>
      </c>
      <c r="O172" s="15">
        <v>0</v>
      </c>
      <c r="P172" s="15">
        <f>N172-O172</f>
        <v>0</v>
      </c>
      <c r="Q172" s="18">
        <v>0.6731</v>
      </c>
      <c r="R172" s="19">
        <f>P172*Q172</f>
        <v>0</v>
      </c>
      <c r="S172" s="15">
        <v>0</v>
      </c>
      <c r="T172" s="15">
        <v>0</v>
      </c>
      <c r="U172" s="15">
        <v>0</v>
      </c>
      <c r="V172" s="19">
        <f>(((S172+T172)*Q172))+U172</f>
        <v>0</v>
      </c>
      <c r="W172" s="15">
        <v>1</v>
      </c>
      <c r="X172" s="15">
        <v>2</v>
      </c>
      <c r="Y172" s="15">
        <v>0</v>
      </c>
      <c r="Z172" s="19">
        <v>2.1466724</v>
      </c>
      <c r="AA172" s="18">
        <f>(K172+R172+V172-W172-X172-Y172-Z172)/G172</f>
        <v>0</v>
      </c>
      <c r="AB172" s="15">
        <f>IF((((G172*$AA$6)-K172-R172-V172+W172+X172+Y172+Z172)/Q172)&gt;0,ROUNDUP((((G172*$AA$6)-K172-R172-V172+W172+X172+Y172+Z172)/Q172),0),0)</f>
        <v>0</v>
      </c>
      <c r="AC172" s="15">
        <f>IF(((G172-K172-R172-V172+W172+X172+Y172+Z172)/Q172)&gt;0,ROUNDUP(((G172-K172-R172-V172+W172+X172+Y172+Z172)/Q172),0),0)</f>
        <v>0</v>
      </c>
      <c r="AD172" s="16">
        <f>IF((AND(L172&gt;0.9,AA172&gt;0.9)),"Category 1",IF((AND(L172&gt;0.85,AA172&gt;0.85)),"Category 2","None"))</f>
        <v>0</v>
      </c>
      <c r="AE172" s="15">
        <f>ROUNDUP(IF(OR(L172&lt;=0.85,(AA172&lt;=0.85)),0,IF((L172&lt;AA172),(K172-(G172*0.85)),((AA172*G172)-(G172*0.85)))),0)</f>
        <v>0</v>
      </c>
      <c r="AF172" s="18">
        <f>P172/(K172+P172)</f>
        <v>0</v>
      </c>
      <c r="AG172" s="15">
        <v>0</v>
      </c>
      <c r="AH172" s="15">
        <v>0</v>
      </c>
      <c r="AI172" s="15">
        <v>0</v>
      </c>
      <c r="AJ172" s="15">
        <v>3</v>
      </c>
      <c r="AK172" s="15">
        <v>3</v>
      </c>
      <c r="AL172" s="15">
        <f>SUM(AG172:AK172)</f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f>SUM(AM172:AP172)</f>
        <v>0</v>
      </c>
      <c r="AR172" s="15" t="s">
        <v>62</v>
      </c>
      <c r="AS172" s="15" t="s">
        <v>81</v>
      </c>
      <c r="AT172" s="15" t="s">
        <v>64</v>
      </c>
      <c r="AU172" s="15">
        <v>3</v>
      </c>
      <c r="AV172" s="15">
        <v>2.04</v>
      </c>
      <c r="AW172" s="15">
        <v>0.8</v>
      </c>
      <c r="AX172" s="15">
        <v>1.69</v>
      </c>
      <c r="AY172" s="18">
        <v>0.6136</v>
      </c>
      <c r="AZ172" s="18">
        <v>1</v>
      </c>
      <c r="BA172" s="18">
        <v>0.785</v>
      </c>
      <c r="BB172" s="15" t="s">
        <v>82</v>
      </c>
      <c r="BC172" s="15" t="s">
        <v>66</v>
      </c>
    </row>
    <row r="173" spans="1:55">
      <c r="A173" s="15" t="s">
        <v>83</v>
      </c>
      <c r="B173" s="15" t="s">
        <v>135</v>
      </c>
      <c r="C173" s="16" t="s">
        <v>94</v>
      </c>
      <c r="D173" s="17">
        <v>8</v>
      </c>
      <c r="E173" s="17" t="s">
        <v>441</v>
      </c>
      <c r="F173" s="15" t="s">
        <v>442</v>
      </c>
      <c r="G173" s="15">
        <v>22</v>
      </c>
      <c r="H173" s="15">
        <v>19</v>
      </c>
      <c r="I173" s="15">
        <v>0</v>
      </c>
      <c r="J173" s="15">
        <v>0</v>
      </c>
      <c r="K173" s="15">
        <f>H173-I173-J173</f>
        <v>0</v>
      </c>
      <c r="L173" s="18">
        <f>K173/G173</f>
        <v>0</v>
      </c>
      <c r="M173" s="16">
        <v>1.08</v>
      </c>
      <c r="N173" s="15">
        <v>3</v>
      </c>
      <c r="O173" s="15">
        <v>0</v>
      </c>
      <c r="P173" s="15">
        <f>N173-O173</f>
        <v>0</v>
      </c>
      <c r="Q173" s="18">
        <v>0.8837</v>
      </c>
      <c r="R173" s="19">
        <f>P173*Q173</f>
        <v>0</v>
      </c>
      <c r="S173" s="15">
        <v>3</v>
      </c>
      <c r="T173" s="15">
        <v>0</v>
      </c>
      <c r="U173" s="15">
        <v>0</v>
      </c>
      <c r="V173" s="19">
        <f>(((S173+T173)*Q173))+U173</f>
        <v>0</v>
      </c>
      <c r="W173" s="15">
        <v>1</v>
      </c>
      <c r="X173" s="15">
        <v>0</v>
      </c>
      <c r="Y173" s="15">
        <v>0</v>
      </c>
      <c r="Z173" s="19">
        <v>1.1445561</v>
      </c>
      <c r="AA173" s="18">
        <f>(K173+R173+V173-W173-X173-Y173-Z173)/G173</f>
        <v>0</v>
      </c>
      <c r="AB173" s="15">
        <f>IF((((G173*$AA$6)-K173-R173-V173+W173+X173+Y173+Z173)/Q173)&gt;0,ROUNDUP((((G173*$AA$6)-K173-R173-V173+W173+X173+Y173+Z173)/Q173),0),0)</f>
        <v>0</v>
      </c>
      <c r="AC173" s="15">
        <f>IF(((G173-K173-R173-V173+W173+X173+Y173+Z173)/Q173)&gt;0,ROUNDUP(((G173-K173-R173-V173+W173+X173+Y173+Z173)/Q173),0),0)</f>
        <v>0</v>
      </c>
      <c r="AD173" s="16">
        <f>IF((AND(L173&gt;0.9,AA173&gt;0.9)),"Category 1",IF((AND(L173&gt;0.85,AA173&gt;0.85)),"Category 2","None"))</f>
        <v>0</v>
      </c>
      <c r="AE173" s="15">
        <f>ROUNDUP(IF(OR(L173&lt;=0.85,(AA173&lt;=0.85)),0,IF((L173&lt;AA173),(K173-(G173*0.85)),((AA173*G173)-(G173*0.85)))),0)</f>
        <v>0</v>
      </c>
      <c r="AF173" s="18">
        <f>P173/(K173+P173)</f>
        <v>0</v>
      </c>
      <c r="AG173" s="15">
        <v>0</v>
      </c>
      <c r="AH173" s="15">
        <v>0</v>
      </c>
      <c r="AI173" s="15">
        <v>0</v>
      </c>
      <c r="AJ173" s="15">
        <v>1</v>
      </c>
      <c r="AK173" s="15">
        <v>0</v>
      </c>
      <c r="AL173" s="15">
        <f>SUM(AG173:AK173)</f>
        <v>0</v>
      </c>
      <c r="AM173" s="15">
        <v>1</v>
      </c>
      <c r="AN173" s="15">
        <v>0</v>
      </c>
      <c r="AO173" s="15">
        <v>1</v>
      </c>
      <c r="AP173" s="15">
        <v>0</v>
      </c>
      <c r="AQ173" s="15">
        <f>SUM(AM173:AP173)</f>
        <v>0</v>
      </c>
      <c r="AR173" s="15" t="s">
        <v>62</v>
      </c>
      <c r="AS173" s="15" t="s">
        <v>113</v>
      </c>
      <c r="AT173" s="15" t="s">
        <v>142</v>
      </c>
      <c r="AU173" s="15">
        <v>7</v>
      </c>
      <c r="AV173" s="15">
        <v>1</v>
      </c>
      <c r="AW173" s="15">
        <v>1.05</v>
      </c>
      <c r="AX173" s="15">
        <v>0.83</v>
      </c>
      <c r="AY173" s="18">
        <v>0.8342</v>
      </c>
      <c r="AZ173" s="18">
        <v>0.9211</v>
      </c>
      <c r="BA173" s="18">
        <v>0.8502</v>
      </c>
      <c r="BB173" s="15" t="s">
        <v>126</v>
      </c>
      <c r="BC173" s="15" t="s">
        <v>66</v>
      </c>
    </row>
    <row r="174" spans="1:55">
      <c r="A174" s="15" t="s">
        <v>67</v>
      </c>
      <c r="B174" s="15" t="s">
        <v>176</v>
      </c>
      <c r="C174" s="16" t="s">
        <v>94</v>
      </c>
      <c r="D174" s="17">
        <v>8</v>
      </c>
      <c r="E174" s="17" t="s">
        <v>443</v>
      </c>
      <c r="F174" s="15" t="s">
        <v>444</v>
      </c>
      <c r="G174" s="15">
        <v>28</v>
      </c>
      <c r="H174" s="15">
        <v>26</v>
      </c>
      <c r="I174" s="15">
        <v>2</v>
      </c>
      <c r="J174" s="15">
        <v>1</v>
      </c>
      <c r="K174" s="15">
        <f>H174-I174-J174</f>
        <v>0</v>
      </c>
      <c r="L174" s="18">
        <f>K174/G174</f>
        <v>0</v>
      </c>
      <c r="M174" s="16">
        <v>1.16</v>
      </c>
      <c r="N174" s="15">
        <v>3</v>
      </c>
      <c r="O174" s="15">
        <v>1</v>
      </c>
      <c r="P174" s="15">
        <f>N174-O174</f>
        <v>0</v>
      </c>
      <c r="Q174" s="18">
        <v>0.7857</v>
      </c>
      <c r="R174" s="19">
        <f>P174*Q174</f>
        <v>0</v>
      </c>
      <c r="S174" s="15">
        <v>0</v>
      </c>
      <c r="T174" s="15">
        <v>0</v>
      </c>
      <c r="U174" s="15">
        <v>2</v>
      </c>
      <c r="V174" s="19">
        <f>(((S174+T174)*Q174))+U174</f>
        <v>0</v>
      </c>
      <c r="W174" s="15">
        <v>0</v>
      </c>
      <c r="X174" s="15">
        <v>0</v>
      </c>
      <c r="Y174" s="15">
        <v>0</v>
      </c>
      <c r="Z174" s="19">
        <v>0.9676786</v>
      </c>
      <c r="AA174" s="18">
        <f>(K174+R174+V174-W174-X174-Y174-Z174)/G174</f>
        <v>0</v>
      </c>
      <c r="AB174" s="15">
        <f>IF((((G174*$AA$6)-K174-R174-V174+W174+X174+Y174+Z174)/Q174)&gt;0,ROUNDUP((((G174*$AA$6)-K174-R174-V174+W174+X174+Y174+Z174)/Q174),0),0)</f>
        <v>0</v>
      </c>
      <c r="AC174" s="15">
        <f>IF(((G174-K174-R174-V174+W174+X174+Y174+Z174)/Q174)&gt;0,ROUNDUP(((G174-K174-R174-V174+W174+X174+Y174+Z174)/Q174),0),0)</f>
        <v>0</v>
      </c>
      <c r="AD174" s="16">
        <f>IF((AND(L174&gt;0.9,AA174&gt;0.9)),"Category 1",IF((AND(L174&gt;0.85,AA174&gt;0.85)),"Category 2","None"))</f>
        <v>0</v>
      </c>
      <c r="AE174" s="15">
        <f>ROUNDUP(IF(OR(L174&lt;=0.85,(AA174&lt;=0.85)),0,IF((L174&lt;AA174),(K174-(G174*0.85)),((AA174*G174)-(G174*0.85)))),0)</f>
        <v>0</v>
      </c>
      <c r="AF174" s="18">
        <f>P174/(K174+P174)</f>
        <v>0</v>
      </c>
      <c r="AG174" s="15">
        <v>0</v>
      </c>
      <c r="AH174" s="15">
        <v>1</v>
      </c>
      <c r="AI174" s="15">
        <v>0</v>
      </c>
      <c r="AJ174" s="15">
        <v>0</v>
      </c>
      <c r="AK174" s="15">
        <v>0</v>
      </c>
      <c r="AL174" s="15">
        <f>SUM(AG174:AK174)</f>
        <v>0</v>
      </c>
      <c r="AM174" s="15">
        <v>1</v>
      </c>
      <c r="AN174" s="15">
        <v>0</v>
      </c>
      <c r="AO174" s="15">
        <v>1</v>
      </c>
      <c r="AP174" s="15">
        <v>0</v>
      </c>
      <c r="AQ174" s="15">
        <f>SUM(AM174:AP174)</f>
        <v>0</v>
      </c>
      <c r="AR174" s="15" t="s">
        <v>62</v>
      </c>
      <c r="AS174" s="15" t="s">
        <v>71</v>
      </c>
      <c r="AT174" s="15" t="s">
        <v>142</v>
      </c>
      <c r="AU174" s="15">
        <v>7</v>
      </c>
      <c r="AV174" s="15">
        <v>1.16</v>
      </c>
      <c r="AW174" s="15">
        <v>1.16</v>
      </c>
      <c r="AX174" s="15">
        <v>0.83</v>
      </c>
      <c r="AY174" s="18">
        <v>1</v>
      </c>
      <c r="AZ174" s="18">
        <v>0.6538</v>
      </c>
      <c r="BA174" s="18">
        <v>0.8502</v>
      </c>
      <c r="BB174" s="15" t="s">
        <v>126</v>
      </c>
      <c r="BC174" s="15" t="s">
        <v>66</v>
      </c>
    </row>
    <row r="175" spans="1:55">
      <c r="A175" s="15" t="s">
        <v>83</v>
      </c>
      <c r="B175" s="15" t="s">
        <v>110</v>
      </c>
      <c r="C175" s="16" t="s">
        <v>94</v>
      </c>
      <c r="D175" s="17">
        <v>4</v>
      </c>
      <c r="E175" s="17" t="s">
        <v>445</v>
      </c>
      <c r="F175" s="15" t="s">
        <v>446</v>
      </c>
      <c r="G175" s="15">
        <v>10</v>
      </c>
      <c r="H175" s="15">
        <v>9</v>
      </c>
      <c r="I175" s="15">
        <v>0</v>
      </c>
      <c r="J175" s="15">
        <v>0</v>
      </c>
      <c r="K175" s="15">
        <f>H175-I175-J175</f>
        <v>0</v>
      </c>
      <c r="L175" s="18">
        <f>K175/G175</f>
        <v>0</v>
      </c>
      <c r="M175" s="16">
        <v>0.5</v>
      </c>
      <c r="N175" s="15">
        <v>1</v>
      </c>
      <c r="O175" s="15">
        <v>0</v>
      </c>
      <c r="P175" s="15">
        <f>N175-O175</f>
        <v>0</v>
      </c>
      <c r="Q175" s="18">
        <v>1</v>
      </c>
      <c r="R175" s="19">
        <f>P175*Q175</f>
        <v>0</v>
      </c>
      <c r="S175" s="15">
        <v>0</v>
      </c>
      <c r="T175" s="15">
        <v>1</v>
      </c>
      <c r="U175" s="15">
        <v>0</v>
      </c>
      <c r="V175" s="19">
        <f>(((S175+T175)*Q175))+U175</f>
        <v>0</v>
      </c>
      <c r="W175" s="15">
        <v>2</v>
      </c>
      <c r="X175" s="15">
        <v>0</v>
      </c>
      <c r="Y175" s="15">
        <v>0</v>
      </c>
      <c r="Z175" s="19">
        <v>0.2686032</v>
      </c>
      <c r="AA175" s="18">
        <f>(K175+R175+V175-W175-X175-Y175-Z175)/G175</f>
        <v>0</v>
      </c>
      <c r="AB175" s="15">
        <f>IF((((G175*$AA$6)-K175-R175-V175+W175+X175+Y175+Z175)/Q175)&gt;0,ROUNDUP((((G175*$AA$6)-K175-R175-V175+W175+X175+Y175+Z175)/Q175),0),0)</f>
        <v>0</v>
      </c>
      <c r="AC175" s="15">
        <f>IF(((G175-K175-R175-V175+W175+X175+Y175+Z175)/Q175)&gt;0,ROUNDUP(((G175-K175-R175-V175+W175+X175+Y175+Z175)/Q175),0),0)</f>
        <v>0</v>
      </c>
      <c r="AD175" s="16">
        <f>IF((AND(L175&gt;0.9,AA175&gt;0.9)),"Category 1",IF((AND(L175&gt;0.85,AA175&gt;0.85)),"Category 2","None"))</f>
        <v>0</v>
      </c>
      <c r="AE175" s="15">
        <f>ROUNDUP(IF(OR(L175&lt;=0.85,(AA175&lt;=0.85)),0,IF((L175&lt;AA175),(K175-(G175*0.85)),((AA175*G175)-(G175*0.85)))),0)</f>
        <v>0</v>
      </c>
      <c r="AF175" s="18">
        <f>P175/(K175+P175)</f>
        <v>0</v>
      </c>
      <c r="AG175" s="15">
        <v>0</v>
      </c>
      <c r="AH175" s="15">
        <v>1</v>
      </c>
      <c r="AI175" s="15">
        <v>0</v>
      </c>
      <c r="AJ175" s="15">
        <v>0</v>
      </c>
      <c r="AK175" s="15">
        <v>0</v>
      </c>
      <c r="AL175" s="15">
        <f>SUM(AG175:AK175)</f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f>SUM(AM175:AP175)</f>
        <v>0</v>
      </c>
      <c r="AR175" s="15" t="s">
        <v>62</v>
      </c>
      <c r="AS175" s="15" t="s">
        <v>113</v>
      </c>
      <c r="AT175" s="15" t="s">
        <v>64</v>
      </c>
      <c r="AU175" s="15">
        <v>7</v>
      </c>
      <c r="AV175" s="15">
        <v>0.58</v>
      </c>
      <c r="AW175" s="15">
        <v>0.23</v>
      </c>
      <c r="AX175" s="15">
        <v>0.49</v>
      </c>
      <c r="AY175" s="18">
        <v>1</v>
      </c>
      <c r="AZ175" s="18">
        <v>0.9921</v>
      </c>
      <c r="BA175" s="18">
        <v>0.9567</v>
      </c>
      <c r="BB175" s="15" t="s">
        <v>186</v>
      </c>
      <c r="BC175" s="15" t="s">
        <v>66</v>
      </c>
    </row>
    <row r="176" spans="1:55">
      <c r="A176" s="15" t="s">
        <v>67</v>
      </c>
      <c r="B176" s="15" t="s">
        <v>68</v>
      </c>
      <c r="C176" s="16" t="s">
        <v>78</v>
      </c>
      <c r="D176" s="17">
        <v>6</v>
      </c>
      <c r="E176" s="17" t="s">
        <v>447</v>
      </c>
      <c r="F176" s="15" t="s">
        <v>448</v>
      </c>
      <c r="G176" s="15">
        <v>21</v>
      </c>
      <c r="H176" s="15">
        <v>15</v>
      </c>
      <c r="I176" s="15">
        <v>0</v>
      </c>
      <c r="J176" s="15">
        <v>0</v>
      </c>
      <c r="K176" s="15">
        <f>H176-I176-J176</f>
        <v>0</v>
      </c>
      <c r="L176" s="18">
        <f>K176/G176</f>
        <v>0</v>
      </c>
      <c r="M176" s="16">
        <v>1.78</v>
      </c>
      <c r="N176" s="15">
        <v>9</v>
      </c>
      <c r="O176" s="15">
        <v>0</v>
      </c>
      <c r="P176" s="15">
        <f>N176-O176</f>
        <v>0</v>
      </c>
      <c r="Q176" s="18">
        <v>0.8043</v>
      </c>
      <c r="R176" s="19">
        <f>P176*Q176</f>
        <v>0</v>
      </c>
      <c r="S176" s="15">
        <v>0</v>
      </c>
      <c r="T176" s="15">
        <v>0</v>
      </c>
      <c r="U176" s="15">
        <v>0</v>
      </c>
      <c r="V176" s="19">
        <f>(((S176+T176)*Q176))+U176</f>
        <v>0</v>
      </c>
      <c r="W176" s="15">
        <v>1</v>
      </c>
      <c r="X176" s="15">
        <v>0</v>
      </c>
      <c r="Y176" s="15">
        <v>0</v>
      </c>
      <c r="Z176" s="19">
        <v>1.2813551</v>
      </c>
      <c r="AA176" s="18">
        <f>(K176+R176+V176-W176-X176-Y176-Z176)/G176</f>
        <v>0</v>
      </c>
      <c r="AB176" s="15">
        <f>IF((((G176*$AA$6)-K176-R176-V176+W176+X176+Y176+Z176)/Q176)&gt;0,ROUNDUP((((G176*$AA$6)-K176-R176-V176+W176+X176+Y176+Z176)/Q176),0),0)</f>
        <v>0</v>
      </c>
      <c r="AC176" s="15">
        <f>IF(((G176-K176-R176-V176+W176+X176+Y176+Z176)/Q176)&gt;0,ROUNDUP(((G176-K176-R176-V176+W176+X176+Y176+Z176)/Q176),0),0)</f>
        <v>0</v>
      </c>
      <c r="AD176" s="16">
        <f>IF((AND(L176&gt;0.9,AA176&gt;0.9)),"Category 1",IF((AND(L176&gt;0.85,AA176&gt;0.85)),"Category 2","None"))</f>
        <v>0</v>
      </c>
      <c r="AE176" s="15">
        <f>ROUNDUP(IF(OR(L176&lt;=0.85,(AA176&lt;=0.85)),0,IF((L176&lt;AA176),(K176-(G176*0.85)),((AA176*G176)-(G176*0.85)))),0)</f>
        <v>0</v>
      </c>
      <c r="AF176" s="18">
        <f>P176/(K176+P176)</f>
        <v>0</v>
      </c>
      <c r="AG176" s="15">
        <v>0</v>
      </c>
      <c r="AH176" s="15">
        <v>5</v>
      </c>
      <c r="AI176" s="15">
        <v>0</v>
      </c>
      <c r="AJ176" s="15">
        <v>3</v>
      </c>
      <c r="AK176" s="15">
        <v>0</v>
      </c>
      <c r="AL176" s="15">
        <f>SUM(AG176:AK176)</f>
        <v>0</v>
      </c>
      <c r="AM176" s="15">
        <v>1</v>
      </c>
      <c r="AN176" s="15">
        <v>0</v>
      </c>
      <c r="AO176" s="15">
        <v>0</v>
      </c>
      <c r="AP176" s="15">
        <v>0</v>
      </c>
      <c r="AQ176" s="15">
        <f>SUM(AM176:AP176)</f>
        <v>0</v>
      </c>
      <c r="AR176" s="15" t="s">
        <v>62</v>
      </c>
      <c r="AS176" s="15" t="s">
        <v>71</v>
      </c>
      <c r="AT176" s="15" t="s">
        <v>64</v>
      </c>
      <c r="AU176" s="15">
        <v>3</v>
      </c>
      <c r="AV176" s="15">
        <v>2.08</v>
      </c>
      <c r="AW176" s="15">
        <v>0.95</v>
      </c>
      <c r="AX176" s="15">
        <v>1.77</v>
      </c>
      <c r="AY176" s="18">
        <v>0.8182</v>
      </c>
      <c r="AZ176" s="18">
        <v>0.7692</v>
      </c>
      <c r="BA176" s="18">
        <v>0.7598</v>
      </c>
      <c r="BB176" s="15" t="s">
        <v>88</v>
      </c>
      <c r="BC176" s="15" t="s">
        <v>66</v>
      </c>
    </row>
    <row r="177" spans="1:55">
      <c r="A177" s="15" t="s">
        <v>67</v>
      </c>
      <c r="B177" s="15" t="s">
        <v>73</v>
      </c>
      <c r="C177" s="16" t="s">
        <v>94</v>
      </c>
      <c r="D177" s="17">
        <v>4</v>
      </c>
      <c r="E177" s="17" t="s">
        <v>449</v>
      </c>
      <c r="F177" s="15" t="s">
        <v>450</v>
      </c>
      <c r="G177" s="15">
        <v>15</v>
      </c>
      <c r="H177" s="15">
        <v>14</v>
      </c>
      <c r="I177" s="15">
        <v>0</v>
      </c>
      <c r="J177" s="15">
        <v>0</v>
      </c>
      <c r="K177" s="15">
        <f>H177-I177-J177</f>
        <v>0</v>
      </c>
      <c r="L177" s="18">
        <f>K177/G177</f>
        <v>0</v>
      </c>
      <c r="M177" s="16">
        <v>0.2</v>
      </c>
      <c r="N177" s="15">
        <v>3</v>
      </c>
      <c r="O177" s="15">
        <v>0</v>
      </c>
      <c r="P177" s="15">
        <f>N177-O177</f>
        <v>0</v>
      </c>
      <c r="Q177" s="18">
        <v>0.9048</v>
      </c>
      <c r="R177" s="19">
        <f>P177*Q177</f>
        <v>0</v>
      </c>
      <c r="S177" s="15">
        <v>0</v>
      </c>
      <c r="T177" s="15">
        <v>1</v>
      </c>
      <c r="U177" s="15">
        <v>0</v>
      </c>
      <c r="V177" s="19">
        <f>(((S177+T177)*Q177))+U177</f>
        <v>0</v>
      </c>
      <c r="W177" s="15">
        <v>0</v>
      </c>
      <c r="X177" s="15">
        <v>0</v>
      </c>
      <c r="Y177" s="15">
        <v>0</v>
      </c>
      <c r="Z177" s="19">
        <v>0.1454735</v>
      </c>
      <c r="AA177" s="18">
        <f>(K177+R177+V177-W177-X177-Y177-Z177)/G177</f>
        <v>0</v>
      </c>
      <c r="AB177" s="15">
        <f>IF((((G177*$AA$6)-K177-R177-V177+W177+X177+Y177+Z177)/Q177)&gt;0,ROUNDUP((((G177*$AA$6)-K177-R177-V177+W177+X177+Y177+Z177)/Q177),0),0)</f>
        <v>0</v>
      </c>
      <c r="AC177" s="15">
        <f>IF(((G177-K177-R177-V177+W177+X177+Y177+Z177)/Q177)&gt;0,ROUNDUP(((G177-K177-R177-V177+W177+X177+Y177+Z177)/Q177),0),0)</f>
        <v>0</v>
      </c>
      <c r="AD177" s="16">
        <f>IF((AND(L177&gt;0.9,AA177&gt;0.9)),"Category 1",IF((AND(L177&gt;0.85,AA177&gt;0.85)),"Category 2","None"))</f>
        <v>0</v>
      </c>
      <c r="AE177" s="15">
        <f>ROUNDUP(IF(OR(L177&lt;=0.85,(AA177&lt;=0.85)),0,IF((L177&lt;AA177),(K177-(G177*0.85)),((AA177*G177)-(G177*0.85)))),0)</f>
        <v>0</v>
      </c>
      <c r="AF177" s="18">
        <f>P177/(K177+P177)</f>
        <v>0</v>
      </c>
      <c r="AG177" s="15">
        <v>0</v>
      </c>
      <c r="AH177" s="15">
        <v>2</v>
      </c>
      <c r="AI177" s="15">
        <v>0</v>
      </c>
      <c r="AJ177" s="15">
        <v>0</v>
      </c>
      <c r="AK177" s="15">
        <v>1</v>
      </c>
      <c r="AL177" s="15">
        <f>SUM(AG177:AK177)</f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f>SUM(AM177:AP177)</f>
        <v>0</v>
      </c>
      <c r="AR177" s="15" t="s">
        <v>62</v>
      </c>
      <c r="AS177" s="15" t="s">
        <v>76</v>
      </c>
      <c r="AT177" s="15" t="s">
        <v>64</v>
      </c>
      <c r="AU177" s="15">
        <v>7</v>
      </c>
      <c r="AV177" s="15">
        <v>0.3</v>
      </c>
      <c r="AW177" s="15">
        <v>0.12</v>
      </c>
      <c r="AX177" s="15">
        <v>0.49</v>
      </c>
      <c r="AY177" s="18">
        <v>0.8182</v>
      </c>
      <c r="AZ177" s="18">
        <v>1</v>
      </c>
      <c r="BA177" s="18">
        <v>0.9567</v>
      </c>
      <c r="BB177" s="15" t="s">
        <v>186</v>
      </c>
      <c r="BC177" s="15" t="s">
        <v>66</v>
      </c>
    </row>
    <row r="178" spans="1:55">
      <c r="A178" s="15" t="s">
        <v>67</v>
      </c>
      <c r="B178" s="15" t="s">
        <v>305</v>
      </c>
      <c r="C178" s="16" t="s">
        <v>78</v>
      </c>
      <c r="D178" s="17">
        <v>12</v>
      </c>
      <c r="E178" s="17" t="s">
        <v>451</v>
      </c>
      <c r="F178" s="15" t="s">
        <v>452</v>
      </c>
      <c r="G178" s="15">
        <v>91</v>
      </c>
      <c r="H178" s="15">
        <v>62</v>
      </c>
      <c r="I178" s="15">
        <v>4</v>
      </c>
      <c r="J178" s="15">
        <v>0</v>
      </c>
      <c r="K178" s="15">
        <f>H178-I178-J178</f>
        <v>0</v>
      </c>
      <c r="L178" s="18">
        <f>K178/G178</f>
        <v>0</v>
      </c>
      <c r="M178" s="16">
        <v>2.8</v>
      </c>
      <c r="N178" s="15">
        <v>26</v>
      </c>
      <c r="O178" s="15">
        <v>0</v>
      </c>
      <c r="P178" s="15">
        <f>N178-O178</f>
        <v>0</v>
      </c>
      <c r="Q178" s="18">
        <v>0.6207</v>
      </c>
      <c r="R178" s="19">
        <f>P178*Q178</f>
        <v>0</v>
      </c>
      <c r="S178" s="15">
        <v>8</v>
      </c>
      <c r="T178" s="15">
        <v>1</v>
      </c>
      <c r="U178" s="15">
        <v>4</v>
      </c>
      <c r="V178" s="19">
        <f>(((S178+T178)*Q178))+U178</f>
        <v>0</v>
      </c>
      <c r="W178" s="15">
        <v>0</v>
      </c>
      <c r="X178" s="15">
        <v>0</v>
      </c>
      <c r="Y178" s="15">
        <v>0</v>
      </c>
      <c r="Z178" s="19">
        <v>12.7539552</v>
      </c>
      <c r="AA178" s="18">
        <f>(K178+R178+V178-W178-X178-Y178-Z178)/G178</f>
        <v>0</v>
      </c>
      <c r="AB178" s="15">
        <f>IF((((G178*$AA$6)-K178-R178-V178+W178+X178+Y178+Z178)/Q178)&gt;0,ROUNDUP((((G178*$AA$6)-K178-R178-V178+W178+X178+Y178+Z178)/Q178),0),0)</f>
        <v>0</v>
      </c>
      <c r="AC178" s="15">
        <f>IF(((G178-K178-R178-V178+W178+X178+Y178+Z178)/Q178)&gt;0,ROUNDUP(((G178-K178-R178-V178+W178+X178+Y178+Z178)/Q178),0),0)</f>
        <v>0</v>
      </c>
      <c r="AD178" s="16">
        <f>IF((AND(L178&gt;0.9,AA178&gt;0.9)),"Category 1",IF((AND(L178&gt;0.85,AA178&gt;0.85)),"Category 2","None"))</f>
        <v>0</v>
      </c>
      <c r="AE178" s="15">
        <f>ROUNDUP(IF(OR(L178&lt;=0.85,(AA178&lt;=0.85)),0,IF((L178&lt;AA178),(K178-(G178*0.85)),((AA178*G178)-(G178*0.85)))),0)</f>
        <v>0</v>
      </c>
      <c r="AF178" s="18">
        <f>P178/(K178+P178)</f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f>SUM(AG178:AK178)</f>
        <v>0</v>
      </c>
      <c r="AM178" s="15">
        <v>13</v>
      </c>
      <c r="AN178" s="15">
        <v>6</v>
      </c>
      <c r="AO178" s="15">
        <v>6</v>
      </c>
      <c r="AP178" s="15">
        <v>1</v>
      </c>
      <c r="AQ178" s="15">
        <f>SUM(AM178:AP178)</f>
        <v>0</v>
      </c>
      <c r="AR178" s="15" t="s">
        <v>62</v>
      </c>
      <c r="AS178" s="15" t="s">
        <v>71</v>
      </c>
      <c r="AT178" s="15" t="s">
        <v>142</v>
      </c>
      <c r="AU178" s="15">
        <v>3</v>
      </c>
      <c r="AV178" s="15">
        <v>2.52</v>
      </c>
      <c r="AW178" s="15">
        <v>2.77</v>
      </c>
      <c r="AX178" s="15">
        <v>1.99</v>
      </c>
      <c r="AY178" s="18">
        <v>0.7128</v>
      </c>
      <c r="AZ178" s="18">
        <v>0.6075</v>
      </c>
      <c r="BA178" s="18">
        <v>0.7554</v>
      </c>
      <c r="BB178" s="15" t="s">
        <v>93</v>
      </c>
      <c r="BC178" s="15" t="s">
        <v>66</v>
      </c>
    </row>
    <row r="179" spans="1:55">
      <c r="A179" s="15" t="s">
        <v>83</v>
      </c>
      <c r="B179" s="15" t="s">
        <v>118</v>
      </c>
      <c r="C179" s="16" t="s">
        <v>94</v>
      </c>
      <c r="D179" s="17">
        <v>4</v>
      </c>
      <c r="E179" s="17" t="s">
        <v>453</v>
      </c>
      <c r="F179" s="15" t="s">
        <v>454</v>
      </c>
      <c r="G179" s="15">
        <v>11</v>
      </c>
      <c r="H179" s="15">
        <v>11</v>
      </c>
      <c r="I179" s="15">
        <v>0</v>
      </c>
      <c r="J179" s="15">
        <v>0</v>
      </c>
      <c r="K179" s="15">
        <f>H179-I179-J179</f>
        <v>0</v>
      </c>
      <c r="L179" s="18">
        <f>K179/G179</f>
        <v>0</v>
      </c>
      <c r="M179" s="16">
        <v>0.42</v>
      </c>
      <c r="N179" s="15">
        <v>2</v>
      </c>
      <c r="O179" s="15">
        <v>0</v>
      </c>
      <c r="P179" s="15">
        <f>N179-O179</f>
        <v>0</v>
      </c>
      <c r="Q179" s="18">
        <v>0.9545</v>
      </c>
      <c r="R179" s="19">
        <f>P179*Q179</f>
        <v>0</v>
      </c>
      <c r="S179" s="15">
        <v>0</v>
      </c>
      <c r="T179" s="15">
        <v>0</v>
      </c>
      <c r="U179" s="15">
        <v>0</v>
      </c>
      <c r="V179" s="19">
        <f>(((S179+T179)*Q179))+U179</f>
        <v>0</v>
      </c>
      <c r="W179" s="15">
        <v>1</v>
      </c>
      <c r="X179" s="15">
        <v>0</v>
      </c>
      <c r="Y179" s="15">
        <v>0</v>
      </c>
      <c r="Z179" s="19">
        <v>0.2486571</v>
      </c>
      <c r="AA179" s="18">
        <f>(K179+R179+V179-W179-X179-Y179-Z179)/G179</f>
        <v>0</v>
      </c>
      <c r="AB179" s="15">
        <f>IF((((G179*$AA$6)-K179-R179-V179+W179+X179+Y179+Z179)/Q179)&gt;0,ROUNDUP((((G179*$AA$6)-K179-R179-V179+W179+X179+Y179+Z179)/Q179),0),0)</f>
        <v>0</v>
      </c>
      <c r="AC179" s="15">
        <f>IF(((G179-K179-R179-V179+W179+X179+Y179+Z179)/Q179)&gt;0,ROUNDUP(((G179-K179-R179-V179+W179+X179+Y179+Z179)/Q179),0),0)</f>
        <v>0</v>
      </c>
      <c r="AD179" s="16">
        <f>IF((AND(L179&gt;0.9,AA179&gt;0.9)),"Category 1",IF((AND(L179&gt;0.85,AA179&gt;0.85)),"Category 2","None"))</f>
        <v>0</v>
      </c>
      <c r="AE179" s="15">
        <f>ROUNDUP(IF(OR(L179&lt;=0.85,(AA179&lt;=0.85)),0,IF((L179&lt;AA179),(K179-(G179*0.85)),((AA179*G179)-(G179*0.85)))),0)</f>
        <v>0</v>
      </c>
      <c r="AF179" s="18">
        <f>P179/(K179+P179)</f>
        <v>0</v>
      </c>
      <c r="AG179" s="15">
        <v>0</v>
      </c>
      <c r="AH179" s="15">
        <v>1</v>
      </c>
      <c r="AI179" s="15">
        <v>0</v>
      </c>
      <c r="AJ179" s="15">
        <v>0</v>
      </c>
      <c r="AK179" s="15">
        <v>1</v>
      </c>
      <c r="AL179" s="15">
        <f>SUM(AG179:AK179)</f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f>SUM(AM179:AP179)</f>
        <v>0</v>
      </c>
      <c r="AR179" s="15" t="s">
        <v>62</v>
      </c>
      <c r="AS179" s="15" t="s">
        <v>113</v>
      </c>
      <c r="AT179" s="15" t="s">
        <v>64</v>
      </c>
      <c r="AU179" s="15">
        <v>7</v>
      </c>
      <c r="AV179" s="15">
        <v>0.59</v>
      </c>
      <c r="AW179" s="15">
        <v>0.15</v>
      </c>
      <c r="AX179" s="15">
        <v>0.49</v>
      </c>
      <c r="AY179" s="18">
        <v>0.9286</v>
      </c>
      <c r="AZ179" s="18">
        <v>1</v>
      </c>
      <c r="BA179" s="18">
        <v>0.9567</v>
      </c>
      <c r="BB179" s="15" t="s">
        <v>186</v>
      </c>
      <c r="BC179" s="15" t="s">
        <v>66</v>
      </c>
    </row>
    <row r="180" spans="1:55">
      <c r="A180" s="15" t="s">
        <v>83</v>
      </c>
      <c r="B180" s="15" t="s">
        <v>234</v>
      </c>
      <c r="C180" s="16" t="s">
        <v>94</v>
      </c>
      <c r="D180" s="17">
        <v>5</v>
      </c>
      <c r="E180" s="17" t="s">
        <v>455</v>
      </c>
      <c r="F180" s="15" t="s">
        <v>456</v>
      </c>
      <c r="G180" s="15">
        <v>15</v>
      </c>
      <c r="H180" s="15">
        <v>15</v>
      </c>
      <c r="I180" s="15">
        <v>0</v>
      </c>
      <c r="J180" s="15">
        <v>0</v>
      </c>
      <c r="K180" s="15">
        <f>H180-I180-J180</f>
        <v>0</v>
      </c>
      <c r="L180" s="18">
        <f>K180/G180</f>
        <v>0</v>
      </c>
      <c r="M180" s="16">
        <v>0.48</v>
      </c>
      <c r="N180" s="15">
        <v>5</v>
      </c>
      <c r="O180" s="15">
        <v>0</v>
      </c>
      <c r="P180" s="15">
        <f>N180-O180</f>
        <v>0</v>
      </c>
      <c r="Q180" s="18">
        <v>0.9211</v>
      </c>
      <c r="R180" s="19">
        <f>P180*Q180</f>
        <v>0</v>
      </c>
      <c r="S180" s="15">
        <v>0</v>
      </c>
      <c r="T180" s="15">
        <v>0</v>
      </c>
      <c r="U180" s="15">
        <v>0</v>
      </c>
      <c r="V180" s="19">
        <f>(((S180+T180)*Q180))+U180</f>
        <v>0</v>
      </c>
      <c r="W180" s="15">
        <v>4</v>
      </c>
      <c r="X180" s="15">
        <v>0</v>
      </c>
      <c r="Y180" s="15">
        <v>0</v>
      </c>
      <c r="Z180" s="19">
        <v>0.2404068</v>
      </c>
      <c r="AA180" s="18">
        <f>(K180+R180+V180-W180-X180-Y180-Z180)/G180</f>
        <v>0</v>
      </c>
      <c r="AB180" s="15">
        <f>IF((((G180*$AA$6)-K180-R180-V180+W180+X180+Y180+Z180)/Q180)&gt;0,ROUNDUP((((G180*$AA$6)-K180-R180-V180+W180+X180+Y180+Z180)/Q180),0),0)</f>
        <v>0</v>
      </c>
      <c r="AC180" s="15">
        <f>IF(((G180-K180-R180-V180+W180+X180+Y180+Z180)/Q180)&gt;0,ROUNDUP(((G180-K180-R180-V180+W180+X180+Y180+Z180)/Q180),0),0)</f>
        <v>0</v>
      </c>
      <c r="AD180" s="16">
        <f>IF((AND(L180&gt;0.9,AA180&gt;0.9)),"Category 1",IF((AND(L180&gt;0.85,AA180&gt;0.85)),"Category 2","None"))</f>
        <v>0</v>
      </c>
      <c r="AE180" s="15">
        <f>ROUNDUP(IF(OR(L180&lt;=0.85,(AA180&lt;=0.85)),0,IF((L180&lt;AA180),(K180-(G180*0.85)),((AA180*G180)-(G180*0.85)))),0)</f>
        <v>0</v>
      </c>
      <c r="AF180" s="18">
        <f>P180/(K180+P180)</f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5</v>
      </c>
      <c r="AL180" s="15">
        <f>SUM(AG180:AK180)</f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f>SUM(AM180:AP180)</f>
        <v>0</v>
      </c>
      <c r="AR180" s="15" t="s">
        <v>62</v>
      </c>
      <c r="AS180" s="15" t="s">
        <v>113</v>
      </c>
      <c r="AT180" s="15" t="s">
        <v>64</v>
      </c>
      <c r="AU180" s="15">
        <v>7</v>
      </c>
      <c r="AV180" s="15">
        <v>0.67</v>
      </c>
      <c r="AW180" s="15">
        <v>0.19</v>
      </c>
      <c r="AX180" s="15">
        <v>0.75</v>
      </c>
      <c r="AY180" s="18">
        <v>1</v>
      </c>
      <c r="AZ180" s="18">
        <v>0.8235</v>
      </c>
      <c r="BA180" s="18">
        <v>0.8755</v>
      </c>
      <c r="BB180" s="15" t="s">
        <v>97</v>
      </c>
      <c r="BC180" s="15" t="s">
        <v>66</v>
      </c>
    </row>
    <row r="181" spans="1:55">
      <c r="A181" s="15" t="s">
        <v>83</v>
      </c>
      <c r="B181" s="15" t="s">
        <v>135</v>
      </c>
      <c r="C181" s="16" t="s">
        <v>78</v>
      </c>
      <c r="D181" s="17">
        <v>8</v>
      </c>
      <c r="E181" s="17" t="s">
        <v>457</v>
      </c>
      <c r="F181" s="15" t="s">
        <v>458</v>
      </c>
      <c r="G181" s="15">
        <v>39</v>
      </c>
      <c r="H181" s="15">
        <v>29</v>
      </c>
      <c r="I181" s="15">
        <v>1</v>
      </c>
      <c r="J181" s="15">
        <v>0</v>
      </c>
      <c r="K181" s="15">
        <f>H181-I181-J181</f>
        <v>0</v>
      </c>
      <c r="L181" s="18">
        <f>K181/G181</f>
        <v>0</v>
      </c>
      <c r="M181" s="16">
        <v>1.94</v>
      </c>
      <c r="N181" s="15">
        <v>7</v>
      </c>
      <c r="O181" s="15">
        <v>0</v>
      </c>
      <c r="P181" s="15">
        <f>N181-O181</f>
        <v>0</v>
      </c>
      <c r="Q181" s="18">
        <v>0.7872</v>
      </c>
      <c r="R181" s="19">
        <f>P181*Q181</f>
        <v>0</v>
      </c>
      <c r="S181" s="15">
        <v>1</v>
      </c>
      <c r="T181" s="15">
        <v>0</v>
      </c>
      <c r="U181" s="15">
        <v>1</v>
      </c>
      <c r="V181" s="19">
        <f>(((S181+T181)*Q181))+U181</f>
        <v>0</v>
      </c>
      <c r="W181" s="15">
        <v>0</v>
      </c>
      <c r="X181" s="15">
        <v>0</v>
      </c>
      <c r="Y181" s="15">
        <v>0</v>
      </c>
      <c r="Z181" s="19">
        <v>2.608699</v>
      </c>
      <c r="AA181" s="18">
        <f>(K181+R181+V181-W181-X181-Y181-Z181)/G181</f>
        <v>0</v>
      </c>
      <c r="AB181" s="15">
        <f>IF((((G181*$AA$6)-K181-R181-V181+W181+X181+Y181+Z181)/Q181)&gt;0,ROUNDUP((((G181*$AA$6)-K181-R181-V181+W181+X181+Y181+Z181)/Q181),0),0)</f>
        <v>0</v>
      </c>
      <c r="AC181" s="15">
        <f>IF(((G181-K181-R181-V181+W181+X181+Y181+Z181)/Q181)&gt;0,ROUNDUP(((G181-K181-R181-V181+W181+X181+Y181+Z181)/Q181),0),0)</f>
        <v>0</v>
      </c>
      <c r="AD181" s="16">
        <f>IF((AND(L181&gt;0.9,AA181&gt;0.9)),"Category 1",IF((AND(L181&gt;0.85,AA181&gt;0.85)),"Category 2","None"))</f>
        <v>0</v>
      </c>
      <c r="AE181" s="15">
        <f>ROUNDUP(IF(OR(L181&lt;=0.85,(AA181&lt;=0.85)),0,IF((L181&lt;AA181),(K181-(G181*0.85)),((AA181*G181)-(G181*0.85)))),0)</f>
        <v>0</v>
      </c>
      <c r="AF181" s="18">
        <f>P181/(K181+P181)</f>
        <v>0</v>
      </c>
      <c r="AG181" s="15">
        <v>0</v>
      </c>
      <c r="AH181" s="15">
        <v>1</v>
      </c>
      <c r="AI181" s="15">
        <v>0</v>
      </c>
      <c r="AJ181" s="15">
        <v>0</v>
      </c>
      <c r="AK181" s="15">
        <v>0</v>
      </c>
      <c r="AL181" s="15">
        <f>SUM(AG181:AK181)</f>
        <v>0</v>
      </c>
      <c r="AM181" s="15">
        <v>2</v>
      </c>
      <c r="AN181" s="15">
        <v>0</v>
      </c>
      <c r="AO181" s="15">
        <v>3</v>
      </c>
      <c r="AP181" s="15">
        <v>1</v>
      </c>
      <c r="AQ181" s="15">
        <f>SUM(AM181:AP181)</f>
        <v>0</v>
      </c>
      <c r="AR181" s="15" t="s">
        <v>62</v>
      </c>
      <c r="AS181" s="15" t="s">
        <v>113</v>
      </c>
      <c r="AT181" s="15" t="s">
        <v>64</v>
      </c>
      <c r="AU181" s="15">
        <v>3</v>
      </c>
      <c r="AV181" s="15">
        <v>2.52</v>
      </c>
      <c r="AW181" s="15">
        <v>1.9</v>
      </c>
      <c r="AX181" s="15">
        <v>1.99</v>
      </c>
      <c r="AY181" s="18">
        <v>0.7128</v>
      </c>
      <c r="AZ181" s="18">
        <v>0.8049</v>
      </c>
      <c r="BA181" s="18">
        <v>0.7554</v>
      </c>
      <c r="BB181" s="15" t="s">
        <v>93</v>
      </c>
      <c r="BC181" s="15" t="s">
        <v>66</v>
      </c>
    </row>
    <row r="182" spans="1:55">
      <c r="A182" s="15" t="s">
        <v>83</v>
      </c>
      <c r="B182" s="15" t="s">
        <v>135</v>
      </c>
      <c r="C182" s="16" t="s">
        <v>94</v>
      </c>
      <c r="D182" s="17">
        <v>4</v>
      </c>
      <c r="E182" s="17" t="s">
        <v>459</v>
      </c>
      <c r="F182" s="15" t="s">
        <v>460</v>
      </c>
      <c r="G182" s="15">
        <v>9</v>
      </c>
      <c r="H182" s="15">
        <v>7</v>
      </c>
      <c r="I182" s="15">
        <v>0</v>
      </c>
      <c r="J182" s="15">
        <v>0</v>
      </c>
      <c r="K182" s="15">
        <f>H182-I182-J182</f>
        <v>0</v>
      </c>
      <c r="L182" s="18">
        <f>K182/G182</f>
        <v>0</v>
      </c>
      <c r="M182" s="16">
        <v>0.56</v>
      </c>
      <c r="N182" s="15">
        <v>2</v>
      </c>
      <c r="O182" s="15">
        <v>0</v>
      </c>
      <c r="P182" s="15">
        <f>N182-O182</f>
        <v>0</v>
      </c>
      <c r="Q182" s="18">
        <v>0.9412</v>
      </c>
      <c r="R182" s="19">
        <f>P182*Q182</f>
        <v>0</v>
      </c>
      <c r="S182" s="15">
        <v>1</v>
      </c>
      <c r="T182" s="15">
        <v>0</v>
      </c>
      <c r="U182" s="15">
        <v>0</v>
      </c>
      <c r="V182" s="19">
        <f>(((S182+T182)*Q182))+U182</f>
        <v>0</v>
      </c>
      <c r="W182" s="15">
        <v>0</v>
      </c>
      <c r="X182" s="15">
        <v>0</v>
      </c>
      <c r="Y182" s="15">
        <v>0</v>
      </c>
      <c r="Z182" s="19">
        <v>0.1424669</v>
      </c>
      <c r="AA182" s="18">
        <f>(K182+R182+V182-W182-X182-Y182-Z182)/G182</f>
        <v>0</v>
      </c>
      <c r="AB182" s="15">
        <f>IF((((G182*$AA$6)-K182-R182-V182+W182+X182+Y182+Z182)/Q182)&gt;0,ROUNDUP((((G182*$AA$6)-K182-R182-V182+W182+X182+Y182+Z182)/Q182),0),0)</f>
        <v>0</v>
      </c>
      <c r="AC182" s="15">
        <f>IF(((G182-K182-R182-V182+W182+X182+Y182+Z182)/Q182)&gt;0,ROUNDUP(((G182-K182-R182-V182+W182+X182+Y182+Z182)/Q182),0),0)</f>
        <v>0</v>
      </c>
      <c r="AD182" s="16">
        <f>IF((AND(L182&gt;0.9,AA182&gt;0.9)),"Category 1",IF((AND(L182&gt;0.85,AA182&gt;0.85)),"Category 2","None"))</f>
        <v>0</v>
      </c>
      <c r="AE182" s="15">
        <f>ROUNDUP(IF(OR(L182&lt;=0.85,(AA182&lt;=0.85)),0,IF((L182&lt;AA182),(K182-(G182*0.85)),((AA182*G182)-(G182*0.85)))),0)</f>
        <v>0</v>
      </c>
      <c r="AF182" s="18">
        <f>P182/(K182+P182)</f>
        <v>0</v>
      </c>
      <c r="AG182" s="15">
        <v>0</v>
      </c>
      <c r="AH182" s="15">
        <v>1</v>
      </c>
      <c r="AI182" s="15">
        <v>0</v>
      </c>
      <c r="AJ182" s="15">
        <v>0</v>
      </c>
      <c r="AK182" s="15">
        <v>1</v>
      </c>
      <c r="AL182" s="15">
        <f>SUM(AG182:AK182)</f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f>SUM(AM182:AP182)</f>
        <v>0</v>
      </c>
      <c r="AR182" s="15" t="s">
        <v>62</v>
      </c>
      <c r="AS182" s="15" t="s">
        <v>113</v>
      </c>
      <c r="AT182" s="15" t="s">
        <v>64</v>
      </c>
      <c r="AU182" s="15">
        <v>7</v>
      </c>
      <c r="AV182" s="15">
        <v>0.56</v>
      </c>
      <c r="AW182" s="15">
        <v>0.23</v>
      </c>
      <c r="AX182" s="15">
        <v>0.49</v>
      </c>
      <c r="AY182" s="18">
        <v>0.9412</v>
      </c>
      <c r="AZ182" s="18">
        <v>0.9921</v>
      </c>
      <c r="BA182" s="18">
        <v>0.9567</v>
      </c>
      <c r="BB182" s="15" t="s">
        <v>186</v>
      </c>
      <c r="BC182" s="15" t="s">
        <v>66</v>
      </c>
    </row>
    <row r="183" spans="1:55">
      <c r="A183" s="15" t="s">
        <v>83</v>
      </c>
      <c r="B183" s="15" t="s">
        <v>135</v>
      </c>
      <c r="C183" s="16" t="s">
        <v>78</v>
      </c>
      <c r="D183" s="17">
        <v>5</v>
      </c>
      <c r="E183" s="17" t="s">
        <v>461</v>
      </c>
      <c r="F183" s="15" t="s">
        <v>462</v>
      </c>
      <c r="G183" s="15">
        <v>20</v>
      </c>
      <c r="H183" s="15">
        <v>17</v>
      </c>
      <c r="I183" s="15">
        <v>0</v>
      </c>
      <c r="J183" s="15">
        <v>0</v>
      </c>
      <c r="K183" s="15">
        <f>H183-I183-J183</f>
        <v>0</v>
      </c>
      <c r="L183" s="18">
        <f>K183/G183</f>
        <v>0</v>
      </c>
      <c r="M183" s="16">
        <v>1.49</v>
      </c>
      <c r="N183" s="15">
        <v>3</v>
      </c>
      <c r="O183" s="15">
        <v>0</v>
      </c>
      <c r="P183" s="15">
        <f>N183-O183</f>
        <v>0</v>
      </c>
      <c r="Q183" s="18">
        <v>0.7556</v>
      </c>
      <c r="R183" s="19">
        <f>P183*Q183</f>
        <v>0</v>
      </c>
      <c r="S183" s="15">
        <v>0</v>
      </c>
      <c r="T183" s="15">
        <v>0</v>
      </c>
      <c r="U183" s="15">
        <v>0</v>
      </c>
      <c r="V183" s="19">
        <f>(((S183+T183)*Q183))+U183</f>
        <v>0</v>
      </c>
      <c r="W183" s="15">
        <v>0</v>
      </c>
      <c r="X183" s="15">
        <v>1</v>
      </c>
      <c r="Y183" s="15">
        <v>0</v>
      </c>
      <c r="Z183" s="19">
        <v>1</v>
      </c>
      <c r="AA183" s="18">
        <f>(K183+R183+V183-W183-X183-Y183-Z183)/G183</f>
        <v>0</v>
      </c>
      <c r="AB183" s="15">
        <f>IF((((G183*$AA$6)-K183-R183-V183+W183+X183+Y183+Z183)/Q183)&gt;0,ROUNDUP((((G183*$AA$6)-K183-R183-V183+W183+X183+Y183+Z183)/Q183),0),0)</f>
        <v>0</v>
      </c>
      <c r="AC183" s="15">
        <f>IF(((G183-K183-R183-V183+W183+X183+Y183+Z183)/Q183)&gt;0,ROUNDUP(((G183-K183-R183-V183+W183+X183+Y183+Z183)/Q183),0),0)</f>
        <v>0</v>
      </c>
      <c r="AD183" s="16">
        <f>IF((AND(L183&gt;0.9,AA183&gt;0.9)),"Category 1",IF((AND(L183&gt;0.85,AA183&gt;0.85)),"Category 2","None"))</f>
        <v>0</v>
      </c>
      <c r="AE183" s="15">
        <f>ROUNDUP(IF(OR(L183&lt;=0.85,(AA183&lt;=0.85)),0,IF((L183&lt;AA183),(K183-(G183*0.85)),((AA183*G183)-(G183*0.85)))),0)</f>
        <v>0</v>
      </c>
      <c r="AF183" s="18">
        <f>P183/(K183+P183)</f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3</v>
      </c>
      <c r="AL183" s="15">
        <f>SUM(AG183:AK183)</f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f>SUM(AM183:AP183)</f>
        <v>0</v>
      </c>
      <c r="AR183" s="15" t="s">
        <v>62</v>
      </c>
      <c r="AS183" s="15" t="s">
        <v>113</v>
      </c>
      <c r="AT183" s="15" t="s">
        <v>64</v>
      </c>
      <c r="AU183" s="15">
        <v>3</v>
      </c>
      <c r="AV183" s="15">
        <v>1.57</v>
      </c>
      <c r="AW183" s="15">
        <v>0.59</v>
      </c>
      <c r="AX183" s="15">
        <v>1.57</v>
      </c>
      <c r="AY183" s="18">
        <v>0.7619</v>
      </c>
      <c r="AZ183" s="18">
        <v>0.8938</v>
      </c>
      <c r="BA183" s="18">
        <v>0.8252</v>
      </c>
      <c r="BB183" s="15" t="s">
        <v>121</v>
      </c>
      <c r="BC183" s="15" t="s">
        <v>66</v>
      </c>
    </row>
    <row r="184" spans="1:55">
      <c r="A184" s="15" t="s">
        <v>83</v>
      </c>
      <c r="B184" s="15" t="s">
        <v>84</v>
      </c>
      <c r="C184" s="16" t="s">
        <v>78</v>
      </c>
      <c r="D184" s="17">
        <v>5</v>
      </c>
      <c r="E184" s="17" t="s">
        <v>463</v>
      </c>
      <c r="F184" s="15" t="s">
        <v>464</v>
      </c>
      <c r="G184" s="15">
        <v>15</v>
      </c>
      <c r="H184" s="15">
        <v>13</v>
      </c>
      <c r="I184" s="15">
        <v>0</v>
      </c>
      <c r="J184" s="15">
        <v>0</v>
      </c>
      <c r="K184" s="15">
        <f>H184-I184-J184</f>
        <v>0</v>
      </c>
      <c r="L184" s="18">
        <f>K184/G184</f>
        <v>0</v>
      </c>
      <c r="M184" s="16">
        <v>1.31</v>
      </c>
      <c r="N184" s="15">
        <v>3</v>
      </c>
      <c r="O184" s="15">
        <v>0</v>
      </c>
      <c r="P184" s="15">
        <f>N184-O184</f>
        <v>0</v>
      </c>
      <c r="Q184" s="18">
        <v>0.8421</v>
      </c>
      <c r="R184" s="19">
        <f>P184*Q184</f>
        <v>0</v>
      </c>
      <c r="S184" s="15">
        <v>0</v>
      </c>
      <c r="T184" s="15">
        <v>0</v>
      </c>
      <c r="U184" s="15">
        <v>0</v>
      </c>
      <c r="V184" s="19">
        <f>(((S184+T184)*Q184))+U184</f>
        <v>0</v>
      </c>
      <c r="W184" s="15">
        <v>2</v>
      </c>
      <c r="X184" s="15">
        <v>1</v>
      </c>
      <c r="Y184" s="15">
        <v>0</v>
      </c>
      <c r="Z184" s="19">
        <v>1.0499567</v>
      </c>
      <c r="AA184" s="18">
        <f>(K184+R184+V184-W184-X184-Y184-Z184)/G184</f>
        <v>0</v>
      </c>
      <c r="AB184" s="15">
        <f>IF((((G184*$AA$6)-K184-R184-V184+W184+X184+Y184+Z184)/Q184)&gt;0,ROUNDUP((((G184*$AA$6)-K184-R184-V184+W184+X184+Y184+Z184)/Q184),0),0)</f>
        <v>0</v>
      </c>
      <c r="AC184" s="15">
        <f>IF(((G184-K184-R184-V184+W184+X184+Y184+Z184)/Q184)&gt;0,ROUNDUP(((G184-K184-R184-V184+W184+X184+Y184+Z184)/Q184),0),0)</f>
        <v>0</v>
      </c>
      <c r="AD184" s="16">
        <f>IF((AND(L184&gt;0.9,AA184&gt;0.9)),"Category 1",IF((AND(L184&gt;0.85,AA184&gt;0.85)),"Category 2","None"))</f>
        <v>0</v>
      </c>
      <c r="AE184" s="15">
        <f>ROUNDUP(IF(OR(L184&lt;=0.85,(AA184&lt;=0.85)),0,IF((L184&lt;AA184),(K184-(G184*0.85)),((AA184*G184)-(G184*0.85)))),0)</f>
        <v>0</v>
      </c>
      <c r="AF184" s="18">
        <f>P184/(K184+P184)</f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1</v>
      </c>
      <c r="AL184" s="15">
        <f>SUM(AG184:AK184)</f>
        <v>0</v>
      </c>
      <c r="AM184" s="15">
        <v>2</v>
      </c>
      <c r="AN184" s="15">
        <v>0</v>
      </c>
      <c r="AO184" s="15">
        <v>0</v>
      </c>
      <c r="AP184" s="15">
        <v>0</v>
      </c>
      <c r="AQ184" s="15">
        <f>SUM(AM184:AP184)</f>
        <v>0</v>
      </c>
      <c r="AR184" s="15" t="s">
        <v>62</v>
      </c>
      <c r="AS184" s="15" t="s">
        <v>87</v>
      </c>
      <c r="AT184" s="15" t="s">
        <v>64</v>
      </c>
      <c r="AU184" s="15">
        <v>3</v>
      </c>
      <c r="AV184" s="15">
        <v>1.58</v>
      </c>
      <c r="AW184" s="15">
        <v>0.59</v>
      </c>
      <c r="AX184" s="15">
        <v>1.57</v>
      </c>
      <c r="AY184" s="18">
        <v>0.8125</v>
      </c>
      <c r="AZ184" s="18">
        <v>0.8938</v>
      </c>
      <c r="BA184" s="18">
        <v>0.8252</v>
      </c>
      <c r="BB184" s="15" t="s">
        <v>121</v>
      </c>
      <c r="BC184" s="15" t="s">
        <v>66</v>
      </c>
    </row>
    <row r="185" spans="1:55">
      <c r="A185" s="15" t="s">
        <v>67</v>
      </c>
      <c r="B185" s="15" t="s">
        <v>77</v>
      </c>
      <c r="C185" s="16" t="s">
        <v>94</v>
      </c>
      <c r="D185" s="17">
        <v>6</v>
      </c>
      <c r="E185" s="17" t="s">
        <v>465</v>
      </c>
      <c r="F185" s="15" t="s">
        <v>466</v>
      </c>
      <c r="G185" s="15">
        <v>11</v>
      </c>
      <c r="H185" s="15">
        <v>9</v>
      </c>
      <c r="I185" s="15">
        <v>0</v>
      </c>
      <c r="J185" s="15">
        <v>0</v>
      </c>
      <c r="K185" s="15">
        <f>H185-I185-J185</f>
        <v>0</v>
      </c>
      <c r="L185" s="18">
        <f>K185/G185</f>
        <v>0</v>
      </c>
      <c r="M185" s="16">
        <v>0.77</v>
      </c>
      <c r="N185" s="15">
        <v>9</v>
      </c>
      <c r="O185" s="15">
        <v>0</v>
      </c>
      <c r="P185" s="15">
        <f>N185-O185</f>
        <v>0</v>
      </c>
      <c r="Q185" s="18">
        <v>0.8333</v>
      </c>
      <c r="R185" s="19">
        <f>P185*Q185</f>
        <v>0</v>
      </c>
      <c r="S185" s="15">
        <v>0</v>
      </c>
      <c r="T185" s="15">
        <v>0</v>
      </c>
      <c r="U185" s="15">
        <v>0</v>
      </c>
      <c r="V185" s="19">
        <f>(((S185+T185)*Q185))+U185</f>
        <v>0</v>
      </c>
      <c r="W185" s="15">
        <v>1</v>
      </c>
      <c r="X185" s="15">
        <v>0</v>
      </c>
      <c r="Y185" s="15">
        <v>0</v>
      </c>
      <c r="Z185" s="19">
        <v>0.4662739</v>
      </c>
      <c r="AA185" s="18">
        <f>(K185+R185+V185-W185-X185-Y185-Z185)/G185</f>
        <v>0</v>
      </c>
      <c r="AB185" s="15">
        <f>IF((((G185*$AA$6)-K185-R185-V185+W185+X185+Y185+Z185)/Q185)&gt;0,ROUNDUP((((G185*$AA$6)-K185-R185-V185+W185+X185+Y185+Z185)/Q185),0),0)</f>
        <v>0</v>
      </c>
      <c r="AC185" s="15">
        <f>IF(((G185-K185-R185-V185+W185+X185+Y185+Z185)/Q185)&gt;0,ROUNDUP(((G185-K185-R185-V185+W185+X185+Y185+Z185)/Q185),0),0)</f>
        <v>0</v>
      </c>
      <c r="AD185" s="16">
        <f>IF((AND(L185&gt;0.9,AA185&gt;0.9)),"Category 1",IF((AND(L185&gt;0.85,AA185&gt;0.85)),"Category 2","None"))</f>
        <v>0</v>
      </c>
      <c r="AE185" s="15">
        <f>ROUNDUP(IF(OR(L185&lt;=0.85,(AA185&lt;=0.85)),0,IF((L185&lt;AA185),(K185-(G185*0.85)),((AA185*G185)-(G185*0.85)))),0)</f>
        <v>0</v>
      </c>
      <c r="AF185" s="18">
        <f>P185/(K185+P185)</f>
        <v>0</v>
      </c>
      <c r="AG185" s="15">
        <v>0</v>
      </c>
      <c r="AH185" s="15">
        <v>4</v>
      </c>
      <c r="AI185" s="15">
        <v>0</v>
      </c>
      <c r="AJ185" s="15">
        <v>0</v>
      </c>
      <c r="AK185" s="15">
        <v>3</v>
      </c>
      <c r="AL185" s="15">
        <f>SUM(AG185:AK185)</f>
        <v>0</v>
      </c>
      <c r="AM185" s="15">
        <v>2</v>
      </c>
      <c r="AN185" s="15">
        <v>0</v>
      </c>
      <c r="AO185" s="15">
        <v>0</v>
      </c>
      <c r="AP185" s="15">
        <v>0</v>
      </c>
      <c r="AQ185" s="15">
        <f>SUM(AM185:AP185)</f>
        <v>0</v>
      </c>
      <c r="AR185" s="15" t="s">
        <v>62</v>
      </c>
      <c r="AS185" s="15" t="s">
        <v>81</v>
      </c>
      <c r="AT185" s="15" t="s">
        <v>64</v>
      </c>
      <c r="AU185" s="15">
        <v>7</v>
      </c>
      <c r="AV185" s="15">
        <v>0.79</v>
      </c>
      <c r="AW185" s="15">
        <v>0.51</v>
      </c>
      <c r="AX185" s="15">
        <v>0.83</v>
      </c>
      <c r="AY185" s="18">
        <v>0.7917</v>
      </c>
      <c r="AZ185" s="18">
        <v>0.9167</v>
      </c>
      <c r="BA185" s="18">
        <v>0.8544</v>
      </c>
      <c r="BB185" s="15" t="s">
        <v>105</v>
      </c>
      <c r="BC185" s="15" t="s">
        <v>66</v>
      </c>
    </row>
    <row r="186" spans="1:55">
      <c r="A186" s="15" t="s">
        <v>83</v>
      </c>
      <c r="B186" s="15" t="s">
        <v>144</v>
      </c>
      <c r="C186" s="16" t="s">
        <v>78</v>
      </c>
      <c r="D186" s="17">
        <v>7</v>
      </c>
      <c r="E186" s="17" t="s">
        <v>467</v>
      </c>
      <c r="F186" s="15" t="s">
        <v>468</v>
      </c>
      <c r="G186" s="15">
        <v>22</v>
      </c>
      <c r="H186" s="15">
        <v>16</v>
      </c>
      <c r="I186" s="15">
        <v>0</v>
      </c>
      <c r="J186" s="15">
        <v>0</v>
      </c>
      <c r="K186" s="15">
        <f>H186-I186-J186</f>
        <v>0</v>
      </c>
      <c r="L186" s="18">
        <f>K186/G186</f>
        <v>0</v>
      </c>
      <c r="M186" s="16">
        <v>1.09</v>
      </c>
      <c r="N186" s="15">
        <v>8</v>
      </c>
      <c r="O186" s="15">
        <v>0</v>
      </c>
      <c r="P186" s="15">
        <f>N186-O186</f>
        <v>0</v>
      </c>
      <c r="Q186" s="18">
        <v>0.8667</v>
      </c>
      <c r="R186" s="19">
        <f>P186*Q186</f>
        <v>0</v>
      </c>
      <c r="S186" s="15">
        <v>0</v>
      </c>
      <c r="T186" s="15">
        <v>0</v>
      </c>
      <c r="U186" s="15">
        <v>0</v>
      </c>
      <c r="V186" s="19">
        <f>(((S186+T186)*Q186))+U186</f>
        <v>0</v>
      </c>
      <c r="W186" s="15">
        <v>1</v>
      </c>
      <c r="X186" s="15">
        <v>0</v>
      </c>
      <c r="Y186" s="15">
        <v>0</v>
      </c>
      <c r="Z186" s="19">
        <v>1</v>
      </c>
      <c r="AA186" s="18">
        <f>(K186+R186+V186-W186-X186-Y186-Z186)/G186</f>
        <v>0</v>
      </c>
      <c r="AB186" s="15">
        <f>IF((((G186*$AA$6)-K186-R186-V186+W186+X186+Y186+Z186)/Q186)&gt;0,ROUNDUP((((G186*$AA$6)-K186-R186-V186+W186+X186+Y186+Z186)/Q186),0),0)</f>
        <v>0</v>
      </c>
      <c r="AC186" s="15">
        <f>IF(((G186-K186-R186-V186+W186+X186+Y186+Z186)/Q186)&gt;0,ROUNDUP(((G186-K186-R186-V186+W186+X186+Y186+Z186)/Q186),0),0)</f>
        <v>0</v>
      </c>
      <c r="AD186" s="16">
        <f>IF((AND(L186&gt;0.9,AA186&gt;0.9)),"Category 1",IF((AND(L186&gt;0.85,AA186&gt;0.85)),"Category 2","None"))</f>
        <v>0</v>
      </c>
      <c r="AE186" s="15">
        <f>ROUNDUP(IF(OR(L186&lt;=0.85,(AA186&lt;=0.85)),0,IF((L186&lt;AA186),(K186-(G186*0.85)),((AA186*G186)-(G186*0.85)))),0)</f>
        <v>0</v>
      </c>
      <c r="AF186" s="18">
        <f>P186/(K186+P186)</f>
        <v>0</v>
      </c>
      <c r="AG186" s="15">
        <v>0</v>
      </c>
      <c r="AH186" s="15">
        <v>4</v>
      </c>
      <c r="AI186" s="15">
        <v>0</v>
      </c>
      <c r="AJ186" s="15">
        <v>3</v>
      </c>
      <c r="AK186" s="15">
        <v>0</v>
      </c>
      <c r="AL186" s="15">
        <f>SUM(AG186:AK186)</f>
        <v>0</v>
      </c>
      <c r="AM186" s="15">
        <v>0</v>
      </c>
      <c r="AN186" s="15">
        <v>0</v>
      </c>
      <c r="AO186" s="15">
        <v>1</v>
      </c>
      <c r="AP186" s="15">
        <v>0</v>
      </c>
      <c r="AQ186" s="15">
        <f>SUM(AM186:AP186)</f>
        <v>0</v>
      </c>
      <c r="AR186" s="15" t="s">
        <v>62</v>
      </c>
      <c r="AS186" s="15" t="s">
        <v>71</v>
      </c>
      <c r="AT186" s="15" t="s">
        <v>64</v>
      </c>
      <c r="AU186" s="15">
        <v>3</v>
      </c>
      <c r="AV186" s="15">
        <v>1.45</v>
      </c>
      <c r="AW186" s="15">
        <v>0.67</v>
      </c>
      <c r="AX186" s="15">
        <v>1.69</v>
      </c>
      <c r="AY186" s="18">
        <v>0.9545</v>
      </c>
      <c r="AZ186" s="18">
        <v>0.7826</v>
      </c>
      <c r="BA186" s="18">
        <v>0.785</v>
      </c>
      <c r="BB186" s="15" t="s">
        <v>82</v>
      </c>
      <c r="BC186" s="15" t="s">
        <v>66</v>
      </c>
    </row>
    <row r="187" spans="1:55">
      <c r="A187" s="15" t="s">
        <v>57</v>
      </c>
      <c r="B187" s="15" t="s">
        <v>58</v>
      </c>
      <c r="C187" s="16" t="s">
        <v>94</v>
      </c>
      <c r="D187" s="17">
        <v>6</v>
      </c>
      <c r="E187" s="17" t="s">
        <v>469</v>
      </c>
      <c r="F187" s="15" t="s">
        <v>470</v>
      </c>
      <c r="G187" s="15">
        <v>11</v>
      </c>
      <c r="H187" s="15">
        <v>10</v>
      </c>
      <c r="I187" s="15">
        <v>0</v>
      </c>
      <c r="J187" s="15">
        <v>0</v>
      </c>
      <c r="K187" s="15">
        <f>H187-I187-J187</f>
        <v>0</v>
      </c>
      <c r="L187" s="18">
        <f>K187/G187</f>
        <v>0</v>
      </c>
      <c r="M187" s="16">
        <v>0.61</v>
      </c>
      <c r="N187" s="15">
        <v>2</v>
      </c>
      <c r="O187" s="15">
        <v>0</v>
      </c>
      <c r="P187" s="15">
        <f>N187-O187</f>
        <v>0</v>
      </c>
      <c r="Q187" s="18">
        <v>0.8667</v>
      </c>
      <c r="R187" s="19">
        <f>P187*Q187</f>
        <v>0</v>
      </c>
      <c r="S187" s="15">
        <v>0</v>
      </c>
      <c r="T187" s="15">
        <v>0</v>
      </c>
      <c r="U187" s="15">
        <v>0</v>
      </c>
      <c r="V187" s="19">
        <f>(((S187+T187)*Q187))+U187</f>
        <v>0</v>
      </c>
      <c r="W187" s="15">
        <v>1</v>
      </c>
      <c r="X187" s="15">
        <v>0</v>
      </c>
      <c r="Y187" s="15">
        <v>1</v>
      </c>
      <c r="Z187" s="19">
        <v>0.279116</v>
      </c>
      <c r="AA187" s="18">
        <f>(K187+R187+V187-W187-X187-Y187-Z187)/G187</f>
        <v>0</v>
      </c>
      <c r="AB187" s="15">
        <f>IF((((G187*$AA$6)-K187-R187-V187+W187+X187+Y187+Z187)/Q187)&gt;0,ROUNDUP((((G187*$AA$6)-K187-R187-V187+W187+X187+Y187+Z187)/Q187),0),0)</f>
        <v>0</v>
      </c>
      <c r="AC187" s="15">
        <f>IF(((G187-K187-R187-V187+W187+X187+Y187+Z187)/Q187)&gt;0,ROUNDUP(((G187-K187-R187-V187+W187+X187+Y187+Z187)/Q187),0),0)</f>
        <v>0</v>
      </c>
      <c r="AD187" s="16">
        <f>IF((AND(L187&gt;0.9,AA187&gt;0.9)),"Category 1",IF((AND(L187&gt;0.85,AA187&gt;0.85)),"Category 2","None"))</f>
        <v>0</v>
      </c>
      <c r="AE187" s="15">
        <f>ROUNDUP(IF(OR(L187&lt;=0.85,(AA187&lt;=0.85)),0,IF((L187&lt;AA187),(K187-(G187*0.85)),((AA187*G187)-(G187*0.85)))),0)</f>
        <v>0</v>
      </c>
      <c r="AF187" s="18">
        <f>P187/(K187+P187)</f>
        <v>0</v>
      </c>
      <c r="AG187" s="15">
        <v>0</v>
      </c>
      <c r="AH187" s="15">
        <v>1</v>
      </c>
      <c r="AI187" s="15">
        <v>0</v>
      </c>
      <c r="AJ187" s="15">
        <v>0</v>
      </c>
      <c r="AK187" s="15">
        <v>0</v>
      </c>
      <c r="AL187" s="15">
        <f>SUM(AG187:AK187)</f>
        <v>0</v>
      </c>
      <c r="AM187" s="15">
        <v>0</v>
      </c>
      <c r="AN187" s="15">
        <v>0</v>
      </c>
      <c r="AO187" s="15">
        <v>0</v>
      </c>
      <c r="AP187" s="15">
        <v>1</v>
      </c>
      <c r="AQ187" s="15">
        <f>SUM(AM187:AP187)</f>
        <v>0</v>
      </c>
      <c r="AR187" s="15" t="s">
        <v>62</v>
      </c>
      <c r="AS187" s="15" t="s">
        <v>63</v>
      </c>
      <c r="AT187" s="15" t="s">
        <v>64</v>
      </c>
      <c r="AU187" s="15">
        <v>7</v>
      </c>
      <c r="AV187" s="15">
        <v>0.97</v>
      </c>
      <c r="AW187" s="15">
        <v>0.51</v>
      </c>
      <c r="AX187" s="15">
        <v>0.83</v>
      </c>
      <c r="AY187" s="18">
        <v>0.8292</v>
      </c>
      <c r="AZ187" s="18">
        <v>0.9167</v>
      </c>
      <c r="BA187" s="18">
        <v>0.8544</v>
      </c>
      <c r="BB187" s="15" t="s">
        <v>105</v>
      </c>
      <c r="BC187" s="15" t="s">
        <v>66</v>
      </c>
    </row>
    <row r="188" spans="1:55">
      <c r="A188" s="15" t="s">
        <v>57</v>
      </c>
      <c r="B188" s="15" t="s">
        <v>130</v>
      </c>
      <c r="C188" s="16" t="s">
        <v>94</v>
      </c>
      <c r="D188" s="17">
        <v>5</v>
      </c>
      <c r="E188" s="17" t="s">
        <v>471</v>
      </c>
      <c r="F188" s="15" t="s">
        <v>472</v>
      </c>
      <c r="G188" s="15">
        <v>9</v>
      </c>
      <c r="H188" s="15">
        <v>9</v>
      </c>
      <c r="I188" s="15">
        <v>0</v>
      </c>
      <c r="J188" s="15">
        <v>0</v>
      </c>
      <c r="K188" s="15">
        <f>H188-I188-J188</f>
        <v>0</v>
      </c>
      <c r="L188" s="18">
        <f>K188/G188</f>
        <v>0</v>
      </c>
      <c r="M188" s="16">
        <v>0.79</v>
      </c>
      <c r="N188" s="15">
        <v>1</v>
      </c>
      <c r="O188" s="15">
        <v>0</v>
      </c>
      <c r="P188" s="15">
        <f>N188-O188</f>
        <v>0</v>
      </c>
      <c r="Q188" s="18">
        <v>0.9583</v>
      </c>
      <c r="R188" s="19">
        <f>P188*Q188</f>
        <v>0</v>
      </c>
      <c r="S188" s="15">
        <v>0</v>
      </c>
      <c r="T188" s="15">
        <v>0</v>
      </c>
      <c r="U188" s="15">
        <v>0</v>
      </c>
      <c r="V188" s="19">
        <f>(((S188+T188)*Q188))+U188</f>
        <v>0</v>
      </c>
      <c r="W188" s="15">
        <v>1</v>
      </c>
      <c r="X188" s="15">
        <v>0</v>
      </c>
      <c r="Y188" s="15">
        <v>0</v>
      </c>
      <c r="Z188" s="19">
        <v>0.571309</v>
      </c>
      <c r="AA188" s="18">
        <f>(K188+R188+V188-W188-X188-Y188-Z188)/G188</f>
        <v>0</v>
      </c>
      <c r="AB188" s="15">
        <f>IF((((G188*$AA$6)-K188-R188-V188+W188+X188+Y188+Z188)/Q188)&gt;0,ROUNDUP((((G188*$AA$6)-K188-R188-V188+W188+X188+Y188+Z188)/Q188),0),0)</f>
        <v>0</v>
      </c>
      <c r="AC188" s="15">
        <f>IF(((G188-K188-R188-V188+W188+X188+Y188+Z188)/Q188)&gt;0,ROUNDUP(((G188-K188-R188-V188+W188+X188+Y188+Z188)/Q188),0),0)</f>
        <v>0</v>
      </c>
      <c r="AD188" s="16">
        <f>IF((AND(L188&gt;0.9,AA188&gt;0.9)),"Category 1",IF((AND(L188&gt;0.85,AA188&gt;0.85)),"Category 2","None"))</f>
        <v>0</v>
      </c>
      <c r="AE188" s="15">
        <f>ROUNDUP(IF(OR(L188&lt;=0.85,(AA188&lt;=0.85)),0,IF((L188&lt;AA188),(K188-(G188*0.85)),((AA188*G188)-(G188*0.85)))),0)</f>
        <v>0</v>
      </c>
      <c r="AF188" s="18">
        <f>P188/(K188+P188)</f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1</v>
      </c>
      <c r="AL188" s="15">
        <f>SUM(AG188:AK188)</f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f>SUM(AM188:AP188)</f>
        <v>0</v>
      </c>
      <c r="AR188" s="15" t="s">
        <v>62</v>
      </c>
      <c r="AS188" s="15" t="s">
        <v>92</v>
      </c>
      <c r="AT188" s="15" t="s">
        <v>64</v>
      </c>
      <c r="AU188" s="15">
        <v>7</v>
      </c>
      <c r="AV188" s="15">
        <v>0.92</v>
      </c>
      <c r="AW188" s="15">
        <v>0.36</v>
      </c>
      <c r="AX188" s="15">
        <v>0.75</v>
      </c>
      <c r="AY188" s="18">
        <v>1</v>
      </c>
      <c r="AZ188" s="18">
        <v>0.8844</v>
      </c>
      <c r="BA188" s="18">
        <v>0.8755</v>
      </c>
      <c r="BB188" s="15" t="s">
        <v>97</v>
      </c>
      <c r="BC188" s="15" t="s">
        <v>66</v>
      </c>
    </row>
    <row r="189" spans="1:55">
      <c r="A189" s="15" t="s">
        <v>83</v>
      </c>
      <c r="B189" s="15" t="s">
        <v>135</v>
      </c>
      <c r="C189" s="16" t="s">
        <v>78</v>
      </c>
      <c r="D189" s="17">
        <v>7</v>
      </c>
      <c r="E189" s="17" t="s">
        <v>473</v>
      </c>
      <c r="F189" s="15" t="s">
        <v>474</v>
      </c>
      <c r="G189" s="15">
        <v>20</v>
      </c>
      <c r="H189" s="15">
        <v>18</v>
      </c>
      <c r="I189" s="15">
        <v>0</v>
      </c>
      <c r="J189" s="15">
        <v>0</v>
      </c>
      <c r="K189" s="15">
        <f>H189-I189-J189</f>
        <v>0</v>
      </c>
      <c r="L189" s="18">
        <f>K189/G189</f>
        <v>0</v>
      </c>
      <c r="M189" s="16">
        <v>1.91</v>
      </c>
      <c r="N189" s="15">
        <v>5</v>
      </c>
      <c r="O189" s="15">
        <v>0</v>
      </c>
      <c r="P189" s="15">
        <f>N189-O189</f>
        <v>0</v>
      </c>
      <c r="Q189" s="18">
        <v>0.6667</v>
      </c>
      <c r="R189" s="19">
        <f>P189*Q189</f>
        <v>0</v>
      </c>
      <c r="S189" s="15">
        <v>0</v>
      </c>
      <c r="T189" s="15">
        <v>0</v>
      </c>
      <c r="U189" s="15">
        <v>0</v>
      </c>
      <c r="V189" s="19">
        <f>(((S189+T189)*Q189))+U189</f>
        <v>0</v>
      </c>
      <c r="W189" s="15">
        <v>1</v>
      </c>
      <c r="X189" s="15">
        <v>0</v>
      </c>
      <c r="Y189" s="15">
        <v>0</v>
      </c>
      <c r="Z189" s="19">
        <v>1.8720969</v>
      </c>
      <c r="AA189" s="18">
        <f>(K189+R189+V189-W189-X189-Y189-Z189)/G189</f>
        <v>0</v>
      </c>
      <c r="AB189" s="15">
        <f>IF((((G189*$AA$6)-K189-R189-V189+W189+X189+Y189+Z189)/Q189)&gt;0,ROUNDUP((((G189*$AA$6)-K189-R189-V189+W189+X189+Y189+Z189)/Q189),0),0)</f>
        <v>0</v>
      </c>
      <c r="AC189" s="15">
        <f>IF(((G189-K189-R189-V189+W189+X189+Y189+Z189)/Q189)&gt;0,ROUNDUP(((G189-K189-R189-V189+W189+X189+Y189+Z189)/Q189),0),0)</f>
        <v>0</v>
      </c>
      <c r="AD189" s="16">
        <f>IF((AND(L189&gt;0.9,AA189&gt;0.9)),"Category 1",IF((AND(L189&gt;0.85,AA189&gt;0.85)),"Category 2","None"))</f>
        <v>0</v>
      </c>
      <c r="AE189" s="15">
        <f>ROUNDUP(IF(OR(L189&lt;=0.85,(AA189&lt;=0.85)),0,IF((L189&lt;AA189),(K189-(G189*0.85)),((AA189*G189)-(G189*0.85)))),0)</f>
        <v>0</v>
      </c>
      <c r="AF189" s="18">
        <f>P189/(K189+P189)</f>
        <v>0</v>
      </c>
      <c r="AG189" s="15">
        <v>0</v>
      </c>
      <c r="AH189" s="15">
        <v>1</v>
      </c>
      <c r="AI189" s="15">
        <v>0</v>
      </c>
      <c r="AJ189" s="15">
        <v>1</v>
      </c>
      <c r="AK189" s="15">
        <v>3</v>
      </c>
      <c r="AL189" s="15">
        <f>SUM(AG189:AK189)</f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f>SUM(AM189:AP189)</f>
        <v>0</v>
      </c>
      <c r="AR189" s="15" t="s">
        <v>62</v>
      </c>
      <c r="AS189" s="15" t="s">
        <v>113</v>
      </c>
      <c r="AT189" s="15" t="s">
        <v>64</v>
      </c>
      <c r="AU189" s="15">
        <v>3</v>
      </c>
      <c r="AV189" s="15">
        <v>2.15</v>
      </c>
      <c r="AW189" s="15">
        <v>1.5</v>
      </c>
      <c r="AX189" s="15">
        <v>1.69</v>
      </c>
      <c r="AY189" s="18">
        <v>0.56</v>
      </c>
      <c r="AZ189" s="18">
        <v>1</v>
      </c>
      <c r="BA189" s="18">
        <v>0.785</v>
      </c>
      <c r="BB189" s="15" t="s">
        <v>82</v>
      </c>
      <c r="BC189" s="15" t="s">
        <v>66</v>
      </c>
    </row>
    <row r="190" spans="1:55">
      <c r="A190" s="15" t="s">
        <v>83</v>
      </c>
      <c r="B190" s="15" t="s">
        <v>118</v>
      </c>
      <c r="C190" s="16" t="s">
        <v>94</v>
      </c>
      <c r="D190" s="17">
        <v>9</v>
      </c>
      <c r="E190" s="17" t="s">
        <v>475</v>
      </c>
      <c r="F190" s="15" t="s">
        <v>476</v>
      </c>
      <c r="G190" s="15">
        <v>36</v>
      </c>
      <c r="H190" s="15">
        <v>32</v>
      </c>
      <c r="I190" s="15">
        <v>1</v>
      </c>
      <c r="J190" s="15">
        <v>0</v>
      </c>
      <c r="K190" s="15">
        <f>H190-I190-J190</f>
        <v>0</v>
      </c>
      <c r="L190" s="18">
        <f>K190/G190</f>
        <v>0</v>
      </c>
      <c r="M190" s="16">
        <v>1.21</v>
      </c>
      <c r="N190" s="15">
        <v>5</v>
      </c>
      <c r="O190" s="15">
        <v>0</v>
      </c>
      <c r="P190" s="15">
        <f>N190-O190</f>
        <v>0</v>
      </c>
      <c r="Q190" s="18">
        <v>0.9268</v>
      </c>
      <c r="R190" s="19">
        <f>P190*Q190</f>
        <v>0</v>
      </c>
      <c r="S190" s="15">
        <v>4</v>
      </c>
      <c r="T190" s="15">
        <v>0</v>
      </c>
      <c r="U190" s="15">
        <v>1</v>
      </c>
      <c r="V190" s="19">
        <f>(((S190+T190)*Q190))+U190</f>
        <v>0</v>
      </c>
      <c r="W190" s="15">
        <v>0</v>
      </c>
      <c r="X190" s="15">
        <v>0</v>
      </c>
      <c r="Y190" s="15">
        <v>0</v>
      </c>
      <c r="Z190" s="19">
        <v>1.8038237</v>
      </c>
      <c r="AA190" s="18">
        <f>(K190+R190+V190-W190-X190-Y190-Z190)/G190</f>
        <v>0</v>
      </c>
      <c r="AB190" s="15">
        <f>IF((((G190*$AA$6)-K190-R190-V190+W190+X190+Y190+Z190)/Q190)&gt;0,ROUNDUP((((G190*$AA$6)-K190-R190-V190+W190+X190+Y190+Z190)/Q190),0),0)</f>
        <v>0</v>
      </c>
      <c r="AC190" s="15">
        <f>IF(((G190-K190-R190-V190+W190+X190+Y190+Z190)/Q190)&gt;0,ROUNDUP(((G190-K190-R190-V190+W190+X190+Y190+Z190)/Q190),0),0)</f>
        <v>0</v>
      </c>
      <c r="AD190" s="16">
        <f>IF((AND(L190&gt;0.9,AA190&gt;0.9)),"Category 1",IF((AND(L190&gt;0.85,AA190&gt;0.85)),"Category 2","None"))</f>
        <v>0</v>
      </c>
      <c r="AE190" s="15">
        <f>ROUNDUP(IF(OR(L190&lt;=0.85,(AA190&lt;=0.85)),0,IF((L190&lt;AA190),(K190-(G190*0.85)),((AA190*G190)-(G190*0.85)))),0)</f>
        <v>0</v>
      </c>
      <c r="AF190" s="18">
        <f>P190/(K190+P190)</f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f>SUM(AG190:AK190)</f>
        <v>0</v>
      </c>
      <c r="AM190" s="15">
        <v>0</v>
      </c>
      <c r="AN190" s="15">
        <v>0</v>
      </c>
      <c r="AO190" s="15">
        <v>3</v>
      </c>
      <c r="AP190" s="15">
        <v>2</v>
      </c>
      <c r="AQ190" s="15">
        <f>SUM(AM190:AP190)</f>
        <v>0</v>
      </c>
      <c r="AR190" s="15" t="s">
        <v>62</v>
      </c>
      <c r="AS190" s="15" t="s">
        <v>113</v>
      </c>
      <c r="AT190" s="15" t="s">
        <v>142</v>
      </c>
      <c r="AU190" s="15">
        <v>7</v>
      </c>
      <c r="AV190" s="15">
        <v>1.52</v>
      </c>
      <c r="AW190" s="15">
        <v>1.21</v>
      </c>
      <c r="AX190" s="15">
        <v>1.19</v>
      </c>
      <c r="AY190" s="18">
        <v>0.8333</v>
      </c>
      <c r="AZ190" s="18">
        <v>0.925</v>
      </c>
      <c r="BA190" s="18">
        <v>0.8551</v>
      </c>
      <c r="BB190" s="15" t="s">
        <v>259</v>
      </c>
      <c r="BC190" s="15" t="s">
        <v>66</v>
      </c>
    </row>
    <row r="191" spans="1:55">
      <c r="A191" s="15" t="s">
        <v>83</v>
      </c>
      <c r="B191" s="15" t="s">
        <v>144</v>
      </c>
      <c r="C191" s="16" t="s">
        <v>78</v>
      </c>
      <c r="D191" s="17">
        <v>9</v>
      </c>
      <c r="E191" s="17" t="s">
        <v>477</v>
      </c>
      <c r="F191" s="15" t="s">
        <v>478</v>
      </c>
      <c r="G191" s="15">
        <v>36</v>
      </c>
      <c r="H191" s="15">
        <v>28</v>
      </c>
      <c r="I191" s="15">
        <v>0</v>
      </c>
      <c r="J191" s="15">
        <v>0</v>
      </c>
      <c r="K191" s="15">
        <f>H191-I191-J191</f>
        <v>0</v>
      </c>
      <c r="L191" s="18">
        <f>K191/G191</f>
        <v>0</v>
      </c>
      <c r="M191" s="16">
        <v>1.39</v>
      </c>
      <c r="N191" s="15">
        <v>4</v>
      </c>
      <c r="O191" s="15">
        <v>1</v>
      </c>
      <c r="P191" s="15">
        <f>N191-O191</f>
        <v>0</v>
      </c>
      <c r="Q191" s="18">
        <v>0.641</v>
      </c>
      <c r="R191" s="19">
        <f>P191*Q191</f>
        <v>0</v>
      </c>
      <c r="S191" s="15">
        <v>1</v>
      </c>
      <c r="T191" s="15">
        <v>0</v>
      </c>
      <c r="U191" s="15">
        <v>0</v>
      </c>
      <c r="V191" s="19">
        <f>(((S191+T191)*Q191))+U191</f>
        <v>0</v>
      </c>
      <c r="W191" s="15">
        <v>1</v>
      </c>
      <c r="X191" s="15">
        <v>1</v>
      </c>
      <c r="Y191" s="15">
        <v>0</v>
      </c>
      <c r="Z191" s="19">
        <v>2.4468088</v>
      </c>
      <c r="AA191" s="18">
        <f>(K191+R191+V191-W191-X191-Y191-Z191)/G191</f>
        <v>0</v>
      </c>
      <c r="AB191" s="15">
        <f>IF((((G191*$AA$6)-K191-R191-V191+W191+X191+Y191+Z191)/Q191)&gt;0,ROUNDUP((((G191*$AA$6)-K191-R191-V191+W191+X191+Y191+Z191)/Q191),0),0)</f>
        <v>0</v>
      </c>
      <c r="AC191" s="15">
        <f>IF(((G191-K191-R191-V191+W191+X191+Y191+Z191)/Q191)&gt;0,ROUNDUP(((G191-K191-R191-V191+W191+X191+Y191+Z191)/Q191),0),0)</f>
        <v>0</v>
      </c>
      <c r="AD191" s="16">
        <f>IF((AND(L191&gt;0.9,AA191&gt;0.9)),"Category 1",IF((AND(L191&gt;0.85,AA191&gt;0.85)),"Category 2","None"))</f>
        <v>0</v>
      </c>
      <c r="AE191" s="15">
        <f>ROUNDUP(IF(OR(L191&lt;=0.85,(AA191&lt;=0.85)),0,IF((L191&lt;AA191),(K191-(G191*0.85)),((AA191*G191)-(G191*0.85)))),0)</f>
        <v>0</v>
      </c>
      <c r="AF191" s="18">
        <f>P191/(K191+P191)</f>
        <v>0</v>
      </c>
      <c r="AG191" s="15">
        <v>0</v>
      </c>
      <c r="AH191" s="15">
        <v>1</v>
      </c>
      <c r="AI191" s="15">
        <v>0</v>
      </c>
      <c r="AJ191" s="15">
        <v>0</v>
      </c>
      <c r="AK191" s="15">
        <v>0</v>
      </c>
      <c r="AL191" s="15">
        <f>SUM(AG191:AK191)</f>
        <v>0</v>
      </c>
      <c r="AM191" s="15">
        <v>0</v>
      </c>
      <c r="AN191" s="15">
        <v>2</v>
      </c>
      <c r="AO191" s="15">
        <v>1</v>
      </c>
      <c r="AP191" s="15">
        <v>0</v>
      </c>
      <c r="AQ191" s="15">
        <f>SUM(AM191:AP191)</f>
        <v>0</v>
      </c>
      <c r="AR191" s="15" t="s">
        <v>62</v>
      </c>
      <c r="AS191" s="15" t="s">
        <v>71</v>
      </c>
      <c r="AT191" s="15" t="s">
        <v>64</v>
      </c>
      <c r="AU191" s="15">
        <v>3</v>
      </c>
      <c r="AV191" s="15">
        <v>2.52</v>
      </c>
      <c r="AW191" s="15">
        <v>1.28</v>
      </c>
      <c r="AX191" s="15">
        <v>1.99</v>
      </c>
      <c r="AY191" s="18">
        <v>0.7128</v>
      </c>
      <c r="AZ191" s="18">
        <v>0.6364</v>
      </c>
      <c r="BA191" s="18">
        <v>0.7554</v>
      </c>
      <c r="BB191" s="15" t="s">
        <v>93</v>
      </c>
      <c r="BC191" s="15" t="s">
        <v>66</v>
      </c>
    </row>
    <row r="192" spans="1:55">
      <c r="A192" s="15" t="s">
        <v>57</v>
      </c>
      <c r="B192" s="15" t="s">
        <v>157</v>
      </c>
      <c r="C192" s="16" t="s">
        <v>78</v>
      </c>
      <c r="D192" s="17">
        <v>6</v>
      </c>
      <c r="E192" s="17" t="s">
        <v>479</v>
      </c>
      <c r="F192" s="15" t="s">
        <v>480</v>
      </c>
      <c r="G192" s="15">
        <v>15</v>
      </c>
      <c r="H192" s="15">
        <v>13</v>
      </c>
      <c r="I192" s="15">
        <v>0</v>
      </c>
      <c r="J192" s="15">
        <v>0</v>
      </c>
      <c r="K192" s="15">
        <f>H192-I192-J192</f>
        <v>0</v>
      </c>
      <c r="L192" s="18">
        <f>K192/G192</f>
        <v>0</v>
      </c>
      <c r="M192" s="16">
        <v>2.75</v>
      </c>
      <c r="N192" s="15">
        <v>4</v>
      </c>
      <c r="O192" s="15">
        <v>0</v>
      </c>
      <c r="P192" s="15">
        <f>N192-O192</f>
        <v>0</v>
      </c>
      <c r="Q192" s="18">
        <v>0.4118</v>
      </c>
      <c r="R192" s="19">
        <f>P192*Q192</f>
        <v>0</v>
      </c>
      <c r="S192" s="15">
        <v>0</v>
      </c>
      <c r="T192" s="15">
        <v>0</v>
      </c>
      <c r="U192" s="15">
        <v>0</v>
      </c>
      <c r="V192" s="19">
        <f>(((S192+T192)*Q192))+U192</f>
        <v>0</v>
      </c>
      <c r="W192" s="15">
        <v>1</v>
      </c>
      <c r="X192" s="15">
        <v>1</v>
      </c>
      <c r="Y192" s="15">
        <v>0</v>
      </c>
      <c r="Z192" s="19">
        <v>1.4522479</v>
      </c>
      <c r="AA192" s="18">
        <f>(K192+R192+V192-W192-X192-Y192-Z192)/G192</f>
        <v>0</v>
      </c>
      <c r="AB192" s="15">
        <f>IF((((G192*$AA$6)-K192-R192-V192+W192+X192+Y192+Z192)/Q192)&gt;0,ROUNDUP((((G192*$AA$6)-K192-R192-V192+W192+X192+Y192+Z192)/Q192),0),0)</f>
        <v>0</v>
      </c>
      <c r="AC192" s="15">
        <f>IF(((G192-K192-R192-V192+W192+X192+Y192+Z192)/Q192)&gt;0,ROUNDUP(((G192-K192-R192-V192+W192+X192+Y192+Z192)/Q192),0),0)</f>
        <v>0</v>
      </c>
      <c r="AD192" s="16">
        <f>IF((AND(L192&gt;0.9,AA192&gt;0.9)),"Category 1",IF((AND(L192&gt;0.85,AA192&gt;0.85)),"Category 2","None"))</f>
        <v>0</v>
      </c>
      <c r="AE192" s="15">
        <f>ROUNDUP(IF(OR(L192&lt;=0.85,(AA192&lt;=0.85)),0,IF((L192&lt;AA192),(K192-(G192*0.85)),((AA192*G192)-(G192*0.85)))),0)</f>
        <v>0</v>
      </c>
      <c r="AF192" s="18">
        <f>P192/(K192+P192)</f>
        <v>0</v>
      </c>
      <c r="AG192" s="15">
        <v>0</v>
      </c>
      <c r="AH192" s="15">
        <v>0</v>
      </c>
      <c r="AI192" s="15">
        <v>0</v>
      </c>
      <c r="AJ192" s="15">
        <v>3</v>
      </c>
      <c r="AK192" s="15">
        <v>1</v>
      </c>
      <c r="AL192" s="15">
        <f>SUM(AG192:AK192)</f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f>SUM(AM192:AP192)</f>
        <v>0</v>
      </c>
      <c r="AR192" s="15" t="s">
        <v>62</v>
      </c>
      <c r="AS192" s="15" t="s">
        <v>63</v>
      </c>
      <c r="AT192" s="15" t="s">
        <v>64</v>
      </c>
      <c r="AU192" s="15">
        <v>3</v>
      </c>
      <c r="AV192" s="15">
        <v>2.75</v>
      </c>
      <c r="AW192" s="15">
        <v>0.92</v>
      </c>
      <c r="AX192" s="15">
        <v>1.77</v>
      </c>
      <c r="AY192" s="18">
        <v>0.4516</v>
      </c>
      <c r="AZ192" s="18">
        <v>0.8526</v>
      </c>
      <c r="BA192" s="18">
        <v>0.7598</v>
      </c>
      <c r="BB192" s="15" t="s">
        <v>88</v>
      </c>
      <c r="BC192" s="15" t="s">
        <v>66</v>
      </c>
    </row>
    <row r="193" spans="1:55">
      <c r="A193" s="15" t="s">
        <v>57</v>
      </c>
      <c r="B193" s="15" t="s">
        <v>160</v>
      </c>
      <c r="C193" s="16" t="s">
        <v>94</v>
      </c>
      <c r="D193" s="17">
        <v>9</v>
      </c>
      <c r="E193" s="17" t="s">
        <v>481</v>
      </c>
      <c r="F193" s="15" t="s">
        <v>448</v>
      </c>
      <c r="G193" s="15">
        <v>19</v>
      </c>
      <c r="H193" s="15">
        <v>16</v>
      </c>
      <c r="I193" s="15">
        <v>0</v>
      </c>
      <c r="J193" s="15">
        <v>0</v>
      </c>
      <c r="K193" s="15">
        <f>H193-I193-J193</f>
        <v>0</v>
      </c>
      <c r="L193" s="18">
        <f>K193/G193</f>
        <v>0</v>
      </c>
      <c r="M193" s="16">
        <v>0.74</v>
      </c>
      <c r="N193" s="15">
        <v>3</v>
      </c>
      <c r="O193" s="15">
        <v>0</v>
      </c>
      <c r="P193" s="15">
        <f>N193-O193</f>
        <v>0</v>
      </c>
      <c r="Q193" s="18">
        <v>0.7813</v>
      </c>
      <c r="R193" s="19">
        <f>P193*Q193</f>
        <v>0</v>
      </c>
      <c r="S193" s="15">
        <v>1</v>
      </c>
      <c r="T193" s="15">
        <v>0</v>
      </c>
      <c r="U193" s="15">
        <v>0</v>
      </c>
      <c r="V193" s="19">
        <f>(((S193+T193)*Q193))+U193</f>
        <v>0</v>
      </c>
      <c r="W193" s="15">
        <v>0</v>
      </c>
      <c r="X193" s="15">
        <v>0</v>
      </c>
      <c r="Y193" s="15">
        <v>0</v>
      </c>
      <c r="Z193" s="19">
        <v>0.4574794</v>
      </c>
      <c r="AA193" s="18">
        <f>(K193+R193+V193-W193-X193-Y193-Z193)/G193</f>
        <v>0</v>
      </c>
      <c r="AB193" s="15">
        <f>IF((((G193*$AA$6)-K193-R193-V193+W193+X193+Y193+Z193)/Q193)&gt;0,ROUNDUP((((G193*$AA$6)-K193-R193-V193+W193+X193+Y193+Z193)/Q193),0),0)</f>
        <v>0</v>
      </c>
      <c r="AC193" s="15">
        <f>IF(((G193-K193-R193-V193+W193+X193+Y193+Z193)/Q193)&gt;0,ROUNDUP(((G193-K193-R193-V193+W193+X193+Y193+Z193)/Q193),0),0)</f>
        <v>0</v>
      </c>
      <c r="AD193" s="16">
        <f>IF((AND(L193&gt;0.9,AA193&gt;0.9)),"Category 1",IF((AND(L193&gt;0.85,AA193&gt;0.85)),"Category 2","None"))</f>
        <v>0</v>
      </c>
      <c r="AE193" s="15">
        <f>ROUNDUP(IF(OR(L193&lt;=0.85,(AA193&lt;=0.85)),0,IF((L193&lt;AA193),(K193-(G193*0.85)),((AA193*G193)-(G193*0.85)))),0)</f>
        <v>0</v>
      </c>
      <c r="AF193" s="18">
        <f>P193/(K193+P193)</f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f>SUM(AG193:AK193)</f>
        <v>0</v>
      </c>
      <c r="AM193" s="15">
        <v>1</v>
      </c>
      <c r="AN193" s="15">
        <v>0</v>
      </c>
      <c r="AO193" s="15">
        <v>2</v>
      </c>
      <c r="AP193" s="15">
        <v>0</v>
      </c>
      <c r="AQ193" s="15">
        <f>SUM(AM193:AP193)</f>
        <v>0</v>
      </c>
      <c r="AR193" s="15" t="s">
        <v>62</v>
      </c>
      <c r="AS193" s="15" t="s">
        <v>92</v>
      </c>
      <c r="AT193" s="15" t="s">
        <v>64</v>
      </c>
      <c r="AU193" s="15">
        <v>7</v>
      </c>
      <c r="AV193" s="15">
        <v>0.99</v>
      </c>
      <c r="AW193" s="15">
        <v>0.6</v>
      </c>
      <c r="AX193" s="15">
        <v>1.19</v>
      </c>
      <c r="AY193" s="18">
        <v>0.8182</v>
      </c>
      <c r="AZ193" s="18">
        <v>0.7619</v>
      </c>
      <c r="BA193" s="18">
        <v>0.8551</v>
      </c>
      <c r="BB193" s="15" t="s">
        <v>259</v>
      </c>
      <c r="BC193" s="15" t="s">
        <v>66</v>
      </c>
    </row>
    <row r="194" spans="1:55">
      <c r="A194" s="15" t="s">
        <v>67</v>
      </c>
      <c r="B194" s="15" t="s">
        <v>200</v>
      </c>
      <c r="C194" s="16" t="s">
        <v>78</v>
      </c>
      <c r="D194" s="17">
        <v>9</v>
      </c>
      <c r="E194" s="17" t="s">
        <v>482</v>
      </c>
      <c r="F194" s="15" t="s">
        <v>483</v>
      </c>
      <c r="G194" s="15">
        <v>22</v>
      </c>
      <c r="H194" s="15">
        <v>18</v>
      </c>
      <c r="I194" s="15">
        <v>0</v>
      </c>
      <c r="J194" s="15">
        <v>0</v>
      </c>
      <c r="K194" s="15">
        <f>H194-I194-J194</f>
        <v>0</v>
      </c>
      <c r="L194" s="18">
        <f>K194/G194</f>
        <v>0</v>
      </c>
      <c r="M194" s="16">
        <v>1.67</v>
      </c>
      <c r="N194" s="15">
        <v>3</v>
      </c>
      <c r="O194" s="15">
        <v>0</v>
      </c>
      <c r="P194" s="15">
        <f>N194-O194</f>
        <v>0</v>
      </c>
      <c r="Q194" s="18">
        <v>0.7838</v>
      </c>
      <c r="R194" s="19">
        <f>P194*Q194</f>
        <v>0</v>
      </c>
      <c r="S194" s="15">
        <v>3</v>
      </c>
      <c r="T194" s="15">
        <v>0</v>
      </c>
      <c r="U194" s="15">
        <v>0</v>
      </c>
      <c r="V194" s="19">
        <f>(((S194+T194)*Q194))+U194</f>
        <v>0</v>
      </c>
      <c r="W194" s="15">
        <v>0</v>
      </c>
      <c r="X194" s="15">
        <v>0</v>
      </c>
      <c r="Y194" s="15">
        <v>0</v>
      </c>
      <c r="Z194" s="19">
        <v>1.9532609</v>
      </c>
      <c r="AA194" s="18">
        <f>(K194+R194+V194-W194-X194-Y194-Z194)/G194</f>
        <v>0</v>
      </c>
      <c r="AB194" s="15">
        <f>IF((((G194*$AA$6)-K194-R194-V194+W194+X194+Y194+Z194)/Q194)&gt;0,ROUNDUP((((G194*$AA$6)-K194-R194-V194+W194+X194+Y194+Z194)/Q194),0),0)</f>
        <v>0</v>
      </c>
      <c r="AC194" s="15">
        <f>IF(((G194-K194-R194-V194+W194+X194+Y194+Z194)/Q194)&gt;0,ROUNDUP(((G194-K194-R194-V194+W194+X194+Y194+Z194)/Q194),0),0)</f>
        <v>0</v>
      </c>
      <c r="AD194" s="16">
        <f>IF((AND(L194&gt;0.9,AA194&gt;0.9)),"Category 1",IF((AND(L194&gt;0.85,AA194&gt;0.85)),"Category 2","None"))</f>
        <v>0</v>
      </c>
      <c r="AE194" s="15">
        <f>ROUNDUP(IF(OR(L194&lt;=0.85,(AA194&lt;=0.85)),0,IF((L194&lt;AA194),(K194-(G194*0.85)),((AA194*G194)-(G194*0.85)))),0)</f>
        <v>0</v>
      </c>
      <c r="AF194" s="18">
        <f>P194/(K194+P194)</f>
        <v>0</v>
      </c>
      <c r="AG194" s="15">
        <v>0</v>
      </c>
      <c r="AH194" s="15">
        <v>1</v>
      </c>
      <c r="AI194" s="15">
        <v>0</v>
      </c>
      <c r="AJ194" s="15">
        <v>0</v>
      </c>
      <c r="AK194" s="15">
        <v>0</v>
      </c>
      <c r="AL194" s="15">
        <f>SUM(AG194:AK194)</f>
        <v>0</v>
      </c>
      <c r="AM194" s="15">
        <v>0</v>
      </c>
      <c r="AN194" s="15">
        <v>0</v>
      </c>
      <c r="AO194" s="15">
        <v>2</v>
      </c>
      <c r="AP194" s="15">
        <v>0</v>
      </c>
      <c r="AQ194" s="15">
        <f>SUM(AM194:AP194)</f>
        <v>0</v>
      </c>
      <c r="AR194" s="15" t="s">
        <v>62</v>
      </c>
      <c r="AS194" s="15" t="s">
        <v>71</v>
      </c>
      <c r="AT194" s="15" t="s">
        <v>64</v>
      </c>
      <c r="AU194" s="15">
        <v>3</v>
      </c>
      <c r="AV194" s="15">
        <v>2.41</v>
      </c>
      <c r="AW194" s="15">
        <v>0.99</v>
      </c>
      <c r="AX194" s="15">
        <v>1.99</v>
      </c>
      <c r="AY194" s="18">
        <v>0.7</v>
      </c>
      <c r="AZ194" s="18">
        <v>0.8824</v>
      </c>
      <c r="BA194" s="18">
        <v>0.7554</v>
      </c>
      <c r="BB194" s="15" t="s">
        <v>93</v>
      </c>
      <c r="BC194" s="15" t="s">
        <v>66</v>
      </c>
    </row>
    <row r="195" spans="1:55">
      <c r="A195" s="15" t="s">
        <v>67</v>
      </c>
      <c r="B195" s="15" t="s">
        <v>77</v>
      </c>
      <c r="C195" s="16" t="s">
        <v>59</v>
      </c>
      <c r="D195" s="17">
        <v>12</v>
      </c>
      <c r="E195" s="17" t="s">
        <v>484</v>
      </c>
      <c r="F195" s="15" t="s">
        <v>485</v>
      </c>
      <c r="G195" s="15">
        <v>226</v>
      </c>
      <c r="H195" s="15">
        <v>126</v>
      </c>
      <c r="I195" s="15">
        <v>17</v>
      </c>
      <c r="J195" s="15">
        <v>0</v>
      </c>
      <c r="K195" s="15">
        <f>H195-I195-J195</f>
        <v>0</v>
      </c>
      <c r="L195" s="18">
        <f>K195/G195</f>
        <v>0</v>
      </c>
      <c r="M195" s="16">
        <v>2.51</v>
      </c>
      <c r="N195" s="15">
        <v>76</v>
      </c>
      <c r="O195" s="15">
        <v>0</v>
      </c>
      <c r="P195" s="15">
        <f>N195-O195</f>
        <v>0</v>
      </c>
      <c r="Q195" s="18">
        <v>0.3267</v>
      </c>
      <c r="R195" s="19">
        <f>P195*Q195</f>
        <v>0</v>
      </c>
      <c r="S195" s="15">
        <v>0</v>
      </c>
      <c r="T195" s="15">
        <v>0</v>
      </c>
      <c r="U195" s="15">
        <v>0</v>
      </c>
      <c r="V195" s="19">
        <f>(((S195+T195)*Q195))+U195</f>
        <v>0</v>
      </c>
      <c r="W195" s="15">
        <v>0</v>
      </c>
      <c r="X195" s="15">
        <v>1</v>
      </c>
      <c r="Y195" s="15">
        <v>0</v>
      </c>
      <c r="Z195" s="19">
        <v>25.5980212</v>
      </c>
      <c r="AA195" s="18">
        <f>(K195+R195+V195-W195-X195-Y195-Z195)/G195</f>
        <v>0</v>
      </c>
      <c r="AB195" s="15">
        <f>IF((((G195*$AA$6)-K195-R195-V195+W195+X195+Y195+Z195)/Q195)&gt;0,ROUNDUP((((G195*$AA$6)-K195-R195-V195+W195+X195+Y195+Z195)/Q195),0),0)</f>
        <v>0</v>
      </c>
      <c r="AC195" s="15">
        <f>IF(((G195-K195-R195-V195+W195+X195+Y195+Z195)/Q195)&gt;0,ROUNDUP(((G195-K195-R195-V195+W195+X195+Y195+Z195)/Q195),0),0)</f>
        <v>0</v>
      </c>
      <c r="AD195" s="16">
        <f>IF((AND(L195&gt;0.9,AA195&gt;0.9)),"Category 1",IF((AND(L195&gt;0.85,AA195&gt;0.85)),"Category 2","None"))</f>
        <v>0</v>
      </c>
      <c r="AE195" s="15">
        <f>ROUNDUP(IF(OR(L195&lt;=0.85,(AA195&lt;=0.85)),0,IF((L195&lt;AA195),(K195-(G195*0.85)),((AA195*G195)-(G195*0.85)))),0)</f>
        <v>0</v>
      </c>
      <c r="AF195" s="18">
        <f>P195/(K195+P195)</f>
        <v>0</v>
      </c>
      <c r="AG195" s="15">
        <v>0</v>
      </c>
      <c r="AH195" s="15">
        <v>50</v>
      </c>
      <c r="AI195" s="15">
        <v>1</v>
      </c>
      <c r="AJ195" s="15">
        <v>6</v>
      </c>
      <c r="AK195" s="15">
        <v>1</v>
      </c>
      <c r="AL195" s="15">
        <f>SUM(AG195:AK195)</f>
        <v>0</v>
      </c>
      <c r="AM195" s="15">
        <v>16</v>
      </c>
      <c r="AN195" s="15">
        <v>0</v>
      </c>
      <c r="AO195" s="15">
        <v>2</v>
      </c>
      <c r="AP195" s="15">
        <v>0</v>
      </c>
      <c r="AQ195" s="15">
        <f>SUM(AM195:AP195)</f>
        <v>0</v>
      </c>
      <c r="AR195" s="15" t="s">
        <v>62</v>
      </c>
      <c r="AS195" s="15" t="s">
        <v>81</v>
      </c>
      <c r="AT195" s="15" t="s">
        <v>64</v>
      </c>
      <c r="AU195" s="15">
        <v>9</v>
      </c>
      <c r="AV195" s="15">
        <v>3.1</v>
      </c>
      <c r="AW195" s="15">
        <v>1.91</v>
      </c>
      <c r="AX195" s="15">
        <v>1.84</v>
      </c>
      <c r="AY195" s="18">
        <v>0.2934</v>
      </c>
      <c r="AZ195" s="18">
        <v>0.3684</v>
      </c>
      <c r="BA195" s="18">
        <v>0.6062</v>
      </c>
      <c r="BB195" s="15" t="s">
        <v>486</v>
      </c>
      <c r="BC195" s="15" t="s">
        <v>66</v>
      </c>
    </row>
    <row r="196" spans="1:55">
      <c r="A196" s="15" t="s">
        <v>57</v>
      </c>
      <c r="B196" s="15" t="s">
        <v>130</v>
      </c>
      <c r="C196" s="16" t="s">
        <v>59</v>
      </c>
      <c r="D196" s="17">
        <v>12</v>
      </c>
      <c r="E196" s="17" t="s">
        <v>487</v>
      </c>
      <c r="F196" s="15" t="s">
        <v>488</v>
      </c>
      <c r="G196" s="15">
        <v>161</v>
      </c>
      <c r="H196" s="15">
        <v>120</v>
      </c>
      <c r="I196" s="15">
        <v>0</v>
      </c>
      <c r="J196" s="15">
        <v>0</v>
      </c>
      <c r="K196" s="15">
        <f>H196-I196-J196</f>
        <v>0</v>
      </c>
      <c r="L196" s="18">
        <f>K196/G196</f>
        <v>0</v>
      </c>
      <c r="M196" s="16">
        <v>1.75</v>
      </c>
      <c r="N196" s="15">
        <v>13</v>
      </c>
      <c r="O196" s="15">
        <v>0</v>
      </c>
      <c r="P196" s="15">
        <f>N196-O196</f>
        <v>0</v>
      </c>
      <c r="Q196" s="18">
        <v>0.6743</v>
      </c>
      <c r="R196" s="19">
        <f>P196*Q196</f>
        <v>0</v>
      </c>
      <c r="S196" s="15">
        <v>4</v>
      </c>
      <c r="T196" s="15">
        <v>2</v>
      </c>
      <c r="U196" s="15">
        <v>0</v>
      </c>
      <c r="V196" s="19">
        <f>(((S196+T196)*Q196))+U196</f>
        <v>0</v>
      </c>
      <c r="W196" s="15">
        <v>2</v>
      </c>
      <c r="X196" s="15">
        <v>0</v>
      </c>
      <c r="Y196" s="15">
        <v>0</v>
      </c>
      <c r="Z196" s="19">
        <v>11.6235666</v>
      </c>
      <c r="AA196" s="18">
        <f>(K196+R196+V196-W196-X196-Y196-Z196)/G196</f>
        <v>0</v>
      </c>
      <c r="AB196" s="15">
        <f>IF((((G196*$AA$6)-K196-R196-V196+W196+X196+Y196+Z196)/Q196)&gt;0,ROUNDUP((((G196*$AA$6)-K196-R196-V196+W196+X196+Y196+Z196)/Q196),0),0)</f>
        <v>0</v>
      </c>
      <c r="AC196" s="15">
        <f>IF(((G196-K196-R196-V196+W196+X196+Y196+Z196)/Q196)&gt;0,ROUNDUP(((G196-K196-R196-V196+W196+X196+Y196+Z196)/Q196),0),0)</f>
        <v>0</v>
      </c>
      <c r="AD196" s="16">
        <f>IF((AND(L196&gt;0.9,AA196&gt;0.9)),"Category 1",IF((AND(L196&gt;0.85,AA196&gt;0.85)),"Category 2","None"))</f>
        <v>0</v>
      </c>
      <c r="AE196" s="15">
        <f>ROUNDUP(IF(OR(L196&lt;=0.85,(AA196&lt;=0.85)),0,IF((L196&lt;AA196),(K196-(G196*0.85)),((AA196*G196)-(G196*0.85)))),0)</f>
        <v>0</v>
      </c>
      <c r="AF196" s="18">
        <f>P196/(K196+P196)</f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f>SUM(AG196:AK196)</f>
        <v>0</v>
      </c>
      <c r="AM196" s="15">
        <v>6</v>
      </c>
      <c r="AN196" s="15">
        <v>1</v>
      </c>
      <c r="AO196" s="15">
        <v>5</v>
      </c>
      <c r="AP196" s="15">
        <v>1</v>
      </c>
      <c r="AQ196" s="15">
        <f>SUM(AM196:AP196)</f>
        <v>0</v>
      </c>
      <c r="AR196" s="15" t="s">
        <v>62</v>
      </c>
      <c r="AS196" s="15" t="s">
        <v>92</v>
      </c>
      <c r="AT196" s="15" t="s">
        <v>64</v>
      </c>
      <c r="AU196" s="15">
        <v>2</v>
      </c>
      <c r="AV196" s="15">
        <v>1.69</v>
      </c>
      <c r="AW196" s="15">
        <v>1.76</v>
      </c>
      <c r="AX196" s="15">
        <v>1.84</v>
      </c>
      <c r="AY196" s="18">
        <v>0.9286</v>
      </c>
      <c r="AZ196" s="18">
        <v>0.6522</v>
      </c>
      <c r="BA196" s="18">
        <v>0.6062</v>
      </c>
      <c r="BB196" s="15" t="s">
        <v>486</v>
      </c>
      <c r="BC196" s="15" t="s">
        <v>66</v>
      </c>
    </row>
    <row r="197" spans="1:55">
      <c r="A197" s="15" t="s">
        <v>83</v>
      </c>
      <c r="B197" s="15" t="s">
        <v>144</v>
      </c>
      <c r="C197" s="16" t="s">
        <v>94</v>
      </c>
      <c r="D197" s="17">
        <v>5</v>
      </c>
      <c r="E197" s="17" t="s">
        <v>489</v>
      </c>
      <c r="F197" s="15" t="s">
        <v>490</v>
      </c>
      <c r="G197" s="15">
        <v>11</v>
      </c>
      <c r="H197" s="15">
        <v>10</v>
      </c>
      <c r="I197" s="15">
        <v>0</v>
      </c>
      <c r="J197" s="15">
        <v>0</v>
      </c>
      <c r="K197" s="15">
        <f>H197-I197-J197</f>
        <v>0</v>
      </c>
      <c r="L197" s="18">
        <f>K197/G197</f>
        <v>0</v>
      </c>
      <c r="M197" s="16">
        <v>0.58</v>
      </c>
      <c r="N197" s="15">
        <v>2</v>
      </c>
      <c r="O197" s="15">
        <v>0</v>
      </c>
      <c r="P197" s="15">
        <f>N197-O197</f>
        <v>0</v>
      </c>
      <c r="Q197" s="18">
        <v>0.9412</v>
      </c>
      <c r="R197" s="19">
        <f>P197*Q197</f>
        <v>0</v>
      </c>
      <c r="S197" s="15">
        <v>0</v>
      </c>
      <c r="T197" s="15">
        <v>0</v>
      </c>
      <c r="U197" s="15">
        <v>0</v>
      </c>
      <c r="V197" s="19">
        <f>(((S197+T197)*Q197))+U197</f>
        <v>0</v>
      </c>
      <c r="W197" s="15">
        <v>0</v>
      </c>
      <c r="X197" s="15">
        <v>0</v>
      </c>
      <c r="Y197" s="15">
        <v>0</v>
      </c>
      <c r="Z197" s="19">
        <v>0.176821</v>
      </c>
      <c r="AA197" s="18">
        <f>(K197+R197+V197-W197-X197-Y197-Z197)/G197</f>
        <v>0</v>
      </c>
      <c r="AB197" s="15">
        <f>IF((((G197*$AA$6)-K197-R197-V197+W197+X197+Y197+Z197)/Q197)&gt;0,ROUNDUP((((G197*$AA$6)-K197-R197-V197+W197+X197+Y197+Z197)/Q197),0),0)</f>
        <v>0</v>
      </c>
      <c r="AC197" s="15">
        <f>IF(((G197-K197-R197-V197+W197+X197+Y197+Z197)/Q197)&gt;0,ROUNDUP(((G197-K197-R197-V197+W197+X197+Y197+Z197)/Q197),0),0)</f>
        <v>0</v>
      </c>
      <c r="AD197" s="16">
        <f>IF((AND(L197&gt;0.9,AA197&gt;0.9)),"Category 1",IF((AND(L197&gt;0.85,AA197&gt;0.85)),"Category 2","None"))</f>
        <v>0</v>
      </c>
      <c r="AE197" s="15">
        <f>ROUNDUP(IF(OR(L197&lt;=0.85,(AA197&lt;=0.85)),0,IF((L197&lt;AA197),(K197-(G197*0.85)),((AA197*G197)-(G197*0.85)))),0)</f>
        <v>0</v>
      </c>
      <c r="AF197" s="18">
        <f>P197/(K197+P197)</f>
        <v>0</v>
      </c>
      <c r="AG197" s="15">
        <v>0</v>
      </c>
      <c r="AH197" s="15">
        <v>2</v>
      </c>
      <c r="AI197" s="15">
        <v>0</v>
      </c>
      <c r="AJ197" s="15">
        <v>0</v>
      </c>
      <c r="AK197" s="15">
        <v>0</v>
      </c>
      <c r="AL197" s="15">
        <f>SUM(AG197:AK197)</f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f>SUM(AM197:AP197)</f>
        <v>0</v>
      </c>
      <c r="AR197" s="15" t="s">
        <v>62</v>
      </c>
      <c r="AS197" s="15" t="s">
        <v>71</v>
      </c>
      <c r="AT197" s="15" t="s">
        <v>64</v>
      </c>
      <c r="AU197" s="15">
        <v>7</v>
      </c>
      <c r="AV197" s="15">
        <v>0.71</v>
      </c>
      <c r="AW197" s="15">
        <v>0.36</v>
      </c>
      <c r="AX197" s="15">
        <v>0.75</v>
      </c>
      <c r="AY197" s="18">
        <v>0.9615</v>
      </c>
      <c r="AZ197" s="18">
        <v>0.8844</v>
      </c>
      <c r="BA197" s="18">
        <v>0.8755</v>
      </c>
      <c r="BB197" s="15" t="s">
        <v>97</v>
      </c>
      <c r="BC197" s="15" t="s">
        <v>66</v>
      </c>
    </row>
    <row r="198" spans="1:55">
      <c r="A198" s="15" t="s">
        <v>57</v>
      </c>
      <c r="B198" s="15" t="s">
        <v>130</v>
      </c>
      <c r="C198" s="16" t="s">
        <v>94</v>
      </c>
      <c r="D198" s="17">
        <v>8</v>
      </c>
      <c r="E198" s="17" t="s">
        <v>491</v>
      </c>
      <c r="F198" s="15" t="s">
        <v>492</v>
      </c>
      <c r="G198" s="15">
        <v>24</v>
      </c>
      <c r="H198" s="15">
        <v>20</v>
      </c>
      <c r="I198" s="15">
        <v>0</v>
      </c>
      <c r="J198" s="15">
        <v>0</v>
      </c>
      <c r="K198" s="15">
        <f>H198-I198-J198</f>
        <v>0</v>
      </c>
      <c r="L198" s="18">
        <f>K198/G198</f>
        <v>0</v>
      </c>
      <c r="M198" s="16">
        <v>0.96</v>
      </c>
      <c r="N198" s="15">
        <v>1</v>
      </c>
      <c r="O198" s="15">
        <v>0</v>
      </c>
      <c r="P198" s="15">
        <f>N198-O198</f>
        <v>0</v>
      </c>
      <c r="Q198" s="18">
        <v>0.8649</v>
      </c>
      <c r="R198" s="19">
        <f>P198*Q198</f>
        <v>0</v>
      </c>
      <c r="S198" s="15">
        <v>1</v>
      </c>
      <c r="T198" s="15">
        <v>0</v>
      </c>
      <c r="U198" s="15">
        <v>0</v>
      </c>
      <c r="V198" s="19">
        <f>(((S198+T198)*Q198))+U198</f>
        <v>0</v>
      </c>
      <c r="W198" s="15">
        <v>0</v>
      </c>
      <c r="X198" s="15">
        <v>0</v>
      </c>
      <c r="Y198" s="15">
        <v>0</v>
      </c>
      <c r="Z198" s="19">
        <v>1.052659</v>
      </c>
      <c r="AA198" s="18">
        <f>(K198+R198+V198-W198-X198-Y198-Z198)/G198</f>
        <v>0</v>
      </c>
      <c r="AB198" s="15">
        <f>IF((((G198*$AA$6)-K198-R198-V198+W198+X198+Y198+Z198)/Q198)&gt;0,ROUNDUP((((G198*$AA$6)-K198-R198-V198+W198+X198+Y198+Z198)/Q198),0),0)</f>
        <v>0</v>
      </c>
      <c r="AC198" s="15">
        <f>IF(((G198-K198-R198-V198+W198+X198+Y198+Z198)/Q198)&gt;0,ROUNDUP(((G198-K198-R198-V198+W198+X198+Y198+Z198)/Q198),0),0)</f>
        <v>0</v>
      </c>
      <c r="AD198" s="16">
        <f>IF((AND(L198&gt;0.9,AA198&gt;0.9)),"Category 1",IF((AND(L198&gt;0.85,AA198&gt;0.85)),"Category 2","None"))</f>
        <v>0</v>
      </c>
      <c r="AE198" s="15">
        <f>ROUNDUP(IF(OR(L198&lt;=0.85,(AA198&lt;=0.85)),0,IF((L198&lt;AA198),(K198-(G198*0.85)),((AA198*G198)-(G198*0.85)))),0)</f>
        <v>0</v>
      </c>
      <c r="AF198" s="18">
        <f>P198/(K198+P198)</f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f>SUM(AG198:AK198)</f>
        <v>0</v>
      </c>
      <c r="AM198" s="15">
        <v>0</v>
      </c>
      <c r="AN198" s="15">
        <v>0</v>
      </c>
      <c r="AO198" s="15">
        <v>0</v>
      </c>
      <c r="AP198" s="15">
        <v>1</v>
      </c>
      <c r="AQ198" s="15">
        <f>SUM(AM198:AP198)</f>
        <v>0</v>
      </c>
      <c r="AR198" s="15" t="s">
        <v>62</v>
      </c>
      <c r="AS198" s="15" t="s">
        <v>92</v>
      </c>
      <c r="AT198" s="15" t="s">
        <v>64</v>
      </c>
      <c r="AU198" s="15">
        <v>7</v>
      </c>
      <c r="AV198" s="15">
        <v>1</v>
      </c>
      <c r="AW198" s="15">
        <v>0.93</v>
      </c>
      <c r="AX198" s="15">
        <v>0.83</v>
      </c>
      <c r="AY198" s="18">
        <v>0.8342</v>
      </c>
      <c r="AZ198" s="18">
        <v>0.8824</v>
      </c>
      <c r="BA198" s="18">
        <v>0.8502</v>
      </c>
      <c r="BB198" s="15" t="s">
        <v>126</v>
      </c>
      <c r="BC198" s="15" t="s">
        <v>66</v>
      </c>
    </row>
    <row r="199" spans="1:55">
      <c r="A199" s="15" t="s">
        <v>57</v>
      </c>
      <c r="B199" s="15" t="s">
        <v>347</v>
      </c>
      <c r="C199" s="16" t="s">
        <v>94</v>
      </c>
      <c r="D199" s="17">
        <v>6</v>
      </c>
      <c r="E199" s="17" t="s">
        <v>493</v>
      </c>
      <c r="F199" s="15" t="s">
        <v>494</v>
      </c>
      <c r="G199" s="15">
        <v>13</v>
      </c>
      <c r="H199" s="15">
        <v>12</v>
      </c>
      <c r="I199" s="15">
        <v>0</v>
      </c>
      <c r="J199" s="15">
        <v>0</v>
      </c>
      <c r="K199" s="15">
        <f>H199-I199-J199</f>
        <v>0</v>
      </c>
      <c r="L199" s="18">
        <f>K199/G199</f>
        <v>0</v>
      </c>
      <c r="M199" s="16">
        <v>1.62</v>
      </c>
      <c r="N199" s="15">
        <v>7</v>
      </c>
      <c r="O199" s="15">
        <v>0</v>
      </c>
      <c r="P199" s="15">
        <f>N199-O199</f>
        <v>0</v>
      </c>
      <c r="Q199" s="18">
        <v>0.6</v>
      </c>
      <c r="R199" s="19">
        <f>P199*Q199</f>
        <v>0</v>
      </c>
      <c r="S199" s="15">
        <v>0</v>
      </c>
      <c r="T199" s="15">
        <v>0</v>
      </c>
      <c r="U199" s="15">
        <v>0</v>
      </c>
      <c r="V199" s="19">
        <f>(((S199+T199)*Q199))+U199</f>
        <v>0</v>
      </c>
      <c r="W199" s="15">
        <v>0</v>
      </c>
      <c r="X199" s="15">
        <v>0</v>
      </c>
      <c r="Y199" s="15">
        <v>0</v>
      </c>
      <c r="Z199" s="19">
        <v>0.7767148</v>
      </c>
      <c r="AA199" s="18">
        <f>(K199+R199+V199-W199-X199-Y199-Z199)/G199</f>
        <v>0</v>
      </c>
      <c r="AB199" s="15">
        <f>IF((((G199*$AA$6)-K199-R199-V199+W199+X199+Y199+Z199)/Q199)&gt;0,ROUNDUP((((G199*$AA$6)-K199-R199-V199+W199+X199+Y199+Z199)/Q199),0),0)</f>
        <v>0</v>
      </c>
      <c r="AC199" s="15">
        <f>IF(((G199-K199-R199-V199+W199+X199+Y199+Z199)/Q199)&gt;0,ROUNDUP(((G199-K199-R199-V199+W199+X199+Y199+Z199)/Q199),0),0)</f>
        <v>0</v>
      </c>
      <c r="AD199" s="16">
        <f>IF((AND(L199&gt;0.9,AA199&gt;0.9)),"Category 1",IF((AND(L199&gt;0.85,AA199&gt;0.85)),"Category 2","None"))</f>
        <v>0</v>
      </c>
      <c r="AE199" s="15">
        <f>ROUNDUP(IF(OR(L199&lt;=0.85,(AA199&lt;=0.85)),0,IF((L199&lt;AA199),(K199-(G199*0.85)),((AA199*G199)-(G199*0.85)))),0)</f>
        <v>0</v>
      </c>
      <c r="AF199" s="18">
        <f>P199/(K199+P199)</f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6</v>
      </c>
      <c r="AL199" s="15">
        <f>SUM(AG199:AK199)</f>
        <v>0</v>
      </c>
      <c r="AM199" s="15">
        <v>0</v>
      </c>
      <c r="AN199" s="15">
        <v>0</v>
      </c>
      <c r="AO199" s="15">
        <v>0</v>
      </c>
      <c r="AP199" s="15">
        <v>1</v>
      </c>
      <c r="AQ199" s="15">
        <f>SUM(AM199:AP199)</f>
        <v>0</v>
      </c>
      <c r="AR199" s="15" t="s">
        <v>62</v>
      </c>
      <c r="AS199" s="15" t="s">
        <v>92</v>
      </c>
      <c r="AT199" s="15" t="s">
        <v>64</v>
      </c>
      <c r="AU199" s="15">
        <v>7</v>
      </c>
      <c r="AV199" s="15">
        <v>1.67</v>
      </c>
      <c r="AW199" s="15">
        <v>0.51</v>
      </c>
      <c r="AX199" s="15">
        <v>0.83</v>
      </c>
      <c r="AY199" s="18">
        <v>0.5714</v>
      </c>
      <c r="AZ199" s="18">
        <v>0.9167</v>
      </c>
      <c r="BA199" s="18">
        <v>0.8544</v>
      </c>
      <c r="BB199" s="15" t="s">
        <v>105</v>
      </c>
      <c r="BC199" s="15" t="s">
        <v>66</v>
      </c>
    </row>
    <row r="200" spans="1:55">
      <c r="A200" s="15" t="s">
        <v>83</v>
      </c>
      <c r="B200" s="15" t="s">
        <v>84</v>
      </c>
      <c r="C200" s="16" t="s">
        <v>78</v>
      </c>
      <c r="D200" s="17">
        <v>8</v>
      </c>
      <c r="E200" s="17" t="s">
        <v>495</v>
      </c>
      <c r="F200" s="15" t="s">
        <v>496</v>
      </c>
      <c r="G200" s="15">
        <v>30</v>
      </c>
      <c r="H200" s="15">
        <v>25</v>
      </c>
      <c r="I200" s="15">
        <v>1</v>
      </c>
      <c r="J200" s="15">
        <v>0</v>
      </c>
      <c r="K200" s="15">
        <f>H200-I200-J200</f>
        <v>0</v>
      </c>
      <c r="L200" s="18">
        <f>K200/G200</f>
        <v>0</v>
      </c>
      <c r="M200" s="16">
        <v>2.7</v>
      </c>
      <c r="N200" s="15">
        <v>5</v>
      </c>
      <c r="O200" s="15">
        <v>0</v>
      </c>
      <c r="P200" s="15">
        <f>N200-O200</f>
        <v>0</v>
      </c>
      <c r="Q200" s="18">
        <v>0.7105</v>
      </c>
      <c r="R200" s="19">
        <f>P200*Q200</f>
        <v>0</v>
      </c>
      <c r="S200" s="15">
        <v>1</v>
      </c>
      <c r="T200" s="15">
        <v>1</v>
      </c>
      <c r="U200" s="15">
        <v>0</v>
      </c>
      <c r="V200" s="19">
        <f>(((S200+T200)*Q200))+U200</f>
        <v>0</v>
      </c>
      <c r="W200" s="15">
        <v>1</v>
      </c>
      <c r="X200" s="15">
        <v>0</v>
      </c>
      <c r="Y200" s="15">
        <v>0</v>
      </c>
      <c r="Z200" s="19">
        <v>2.4019441</v>
      </c>
      <c r="AA200" s="18">
        <f>(K200+R200+V200-W200-X200-Y200-Z200)/G200</f>
        <v>0</v>
      </c>
      <c r="AB200" s="15">
        <f>IF((((G200*$AA$6)-K200-R200-V200+W200+X200+Y200+Z200)/Q200)&gt;0,ROUNDUP((((G200*$AA$6)-K200-R200-V200+W200+X200+Y200+Z200)/Q200),0),0)</f>
        <v>0</v>
      </c>
      <c r="AC200" s="15">
        <f>IF(((G200-K200-R200-V200+W200+X200+Y200+Z200)/Q200)&gt;0,ROUNDUP(((G200-K200-R200-V200+W200+X200+Y200+Z200)/Q200),0),0)</f>
        <v>0</v>
      </c>
      <c r="AD200" s="16">
        <f>IF((AND(L200&gt;0.9,AA200&gt;0.9)),"Category 1",IF((AND(L200&gt;0.85,AA200&gt;0.85)),"Category 2","None"))</f>
        <v>0</v>
      </c>
      <c r="AE200" s="15">
        <f>ROUNDUP(IF(OR(L200&lt;=0.85,(AA200&lt;=0.85)),0,IF((L200&lt;AA200),(K200-(G200*0.85)),((AA200*G200)-(G200*0.85)))),0)</f>
        <v>0</v>
      </c>
      <c r="AF200" s="18">
        <f>P200/(K200+P200)</f>
        <v>0</v>
      </c>
      <c r="AG200" s="15">
        <v>0</v>
      </c>
      <c r="AH200" s="15">
        <v>0</v>
      </c>
      <c r="AI200" s="15">
        <v>0</v>
      </c>
      <c r="AJ200" s="15">
        <v>3</v>
      </c>
      <c r="AK200" s="15">
        <v>1</v>
      </c>
      <c r="AL200" s="15">
        <f>SUM(AG200:AK200)</f>
        <v>0</v>
      </c>
      <c r="AM200" s="15">
        <v>0</v>
      </c>
      <c r="AN200" s="15">
        <v>0</v>
      </c>
      <c r="AO200" s="15">
        <v>1</v>
      </c>
      <c r="AP200" s="15">
        <v>0</v>
      </c>
      <c r="AQ200" s="15">
        <f>SUM(AM200:AP200)</f>
        <v>0</v>
      </c>
      <c r="AR200" s="15" t="s">
        <v>62</v>
      </c>
      <c r="AS200" s="15" t="s">
        <v>87</v>
      </c>
      <c r="AT200" s="15" t="s">
        <v>64</v>
      </c>
      <c r="AU200" s="15">
        <v>3</v>
      </c>
      <c r="AV200" s="15">
        <v>2.87</v>
      </c>
      <c r="AW200" s="15">
        <v>2.3</v>
      </c>
      <c r="AX200" s="15">
        <v>1.99</v>
      </c>
      <c r="AY200" s="18">
        <v>0.7308</v>
      </c>
      <c r="AZ200" s="18">
        <v>0.6667</v>
      </c>
      <c r="BA200" s="18">
        <v>0.7554</v>
      </c>
      <c r="BB200" s="15" t="s">
        <v>93</v>
      </c>
      <c r="BC200" s="15" t="s">
        <v>66</v>
      </c>
    </row>
    <row r="201" spans="1:55">
      <c r="A201" s="15" t="s">
        <v>83</v>
      </c>
      <c r="B201" s="15" t="s">
        <v>118</v>
      </c>
      <c r="C201" s="16" t="s">
        <v>94</v>
      </c>
      <c r="D201" s="17">
        <v>6</v>
      </c>
      <c r="E201" s="17" t="s">
        <v>497</v>
      </c>
      <c r="F201" s="15" t="s">
        <v>498</v>
      </c>
      <c r="G201" s="15">
        <v>15</v>
      </c>
      <c r="H201" s="15">
        <v>14</v>
      </c>
      <c r="I201" s="15">
        <v>0</v>
      </c>
      <c r="J201" s="15">
        <v>0</v>
      </c>
      <c r="K201" s="15">
        <f>H201-I201-J201</f>
        <v>0</v>
      </c>
      <c r="L201" s="18">
        <f>K201/G201</f>
        <v>0</v>
      </c>
      <c r="M201" s="16">
        <v>0.85</v>
      </c>
      <c r="N201" s="15">
        <v>2</v>
      </c>
      <c r="O201" s="15">
        <v>0</v>
      </c>
      <c r="P201" s="15">
        <f>N201-O201</f>
        <v>0</v>
      </c>
      <c r="Q201" s="18">
        <v>0.9143</v>
      </c>
      <c r="R201" s="19">
        <f>P201*Q201</f>
        <v>0</v>
      </c>
      <c r="S201" s="15">
        <v>0</v>
      </c>
      <c r="T201" s="15">
        <v>0</v>
      </c>
      <c r="U201" s="15">
        <v>0</v>
      </c>
      <c r="V201" s="19">
        <f>(((S201+T201)*Q201))+U201</f>
        <v>0</v>
      </c>
      <c r="W201" s="15">
        <v>0</v>
      </c>
      <c r="X201" s="15">
        <v>1</v>
      </c>
      <c r="Y201" s="15">
        <v>0</v>
      </c>
      <c r="Z201" s="19">
        <v>1</v>
      </c>
      <c r="AA201" s="18">
        <f>(K201+R201+V201-W201-X201-Y201-Z201)/G201</f>
        <v>0</v>
      </c>
      <c r="AB201" s="15">
        <f>IF((((G201*$AA$6)-K201-R201-V201+W201+X201+Y201+Z201)/Q201)&gt;0,ROUNDUP((((G201*$AA$6)-K201-R201-V201+W201+X201+Y201+Z201)/Q201),0),0)</f>
        <v>0</v>
      </c>
      <c r="AC201" s="15">
        <f>IF(((G201-K201-R201-V201+W201+X201+Y201+Z201)/Q201)&gt;0,ROUNDUP(((G201-K201-R201-V201+W201+X201+Y201+Z201)/Q201),0),0)</f>
        <v>0</v>
      </c>
      <c r="AD201" s="16">
        <f>IF((AND(L201&gt;0.9,AA201&gt;0.9)),"Category 1",IF((AND(L201&gt;0.85,AA201&gt;0.85)),"Category 2","None"))</f>
        <v>0</v>
      </c>
      <c r="AE201" s="15">
        <f>ROUNDUP(IF(OR(L201&lt;=0.85,(AA201&lt;=0.85)),0,IF((L201&lt;AA201),(K201-(G201*0.85)),((AA201*G201)-(G201*0.85)))),0)</f>
        <v>0</v>
      </c>
      <c r="AF201" s="18">
        <f>P201/(K201+P201)</f>
        <v>0</v>
      </c>
      <c r="AG201" s="15">
        <v>0</v>
      </c>
      <c r="AH201" s="15">
        <v>1</v>
      </c>
      <c r="AI201" s="15">
        <v>0</v>
      </c>
      <c r="AJ201" s="15">
        <v>0</v>
      </c>
      <c r="AK201" s="15">
        <v>1</v>
      </c>
      <c r="AL201" s="15">
        <f>SUM(AG201:AK201)</f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f>SUM(AM201:AP201)</f>
        <v>0</v>
      </c>
      <c r="AR201" s="15" t="s">
        <v>62</v>
      </c>
      <c r="AS201" s="15" t="s">
        <v>113</v>
      </c>
      <c r="AT201" s="15" t="s">
        <v>64</v>
      </c>
      <c r="AU201" s="15">
        <v>7</v>
      </c>
      <c r="AV201" s="15">
        <v>0.94</v>
      </c>
      <c r="AW201" s="15">
        <v>0.59</v>
      </c>
      <c r="AX201" s="15">
        <v>0.83</v>
      </c>
      <c r="AY201" s="18">
        <v>0.9231</v>
      </c>
      <c r="AZ201" s="18">
        <v>0.8889</v>
      </c>
      <c r="BA201" s="18">
        <v>0.8544</v>
      </c>
      <c r="BB201" s="15" t="s">
        <v>105</v>
      </c>
      <c r="BC201" s="15" t="s">
        <v>66</v>
      </c>
    </row>
    <row r="202" spans="1:55">
      <c r="A202" s="15" t="s">
        <v>57</v>
      </c>
      <c r="B202" s="15" t="s">
        <v>160</v>
      </c>
      <c r="C202" s="16" t="s">
        <v>94</v>
      </c>
      <c r="D202" s="17">
        <v>5</v>
      </c>
      <c r="E202" s="17" t="s">
        <v>499</v>
      </c>
      <c r="F202" s="15" t="s">
        <v>500</v>
      </c>
      <c r="G202" s="15">
        <v>18</v>
      </c>
      <c r="H202" s="15">
        <v>14</v>
      </c>
      <c r="I202" s="15">
        <v>0</v>
      </c>
      <c r="J202" s="15">
        <v>0</v>
      </c>
      <c r="K202" s="15">
        <f>H202-I202-J202</f>
        <v>0</v>
      </c>
      <c r="L202" s="18">
        <f>K202/G202</f>
        <v>0</v>
      </c>
      <c r="M202" s="16">
        <v>1.15</v>
      </c>
      <c r="N202" s="15">
        <v>4</v>
      </c>
      <c r="O202" s="15">
        <v>0</v>
      </c>
      <c r="P202" s="15">
        <f>N202-O202</f>
        <v>0</v>
      </c>
      <c r="Q202" s="18">
        <v>0.5938</v>
      </c>
      <c r="R202" s="19">
        <f>P202*Q202</f>
        <v>0</v>
      </c>
      <c r="S202" s="15">
        <v>0</v>
      </c>
      <c r="T202" s="15">
        <v>0</v>
      </c>
      <c r="U202" s="15">
        <v>0</v>
      </c>
      <c r="V202" s="19">
        <f>(((S202+T202)*Q202))+U202</f>
        <v>0</v>
      </c>
      <c r="W202" s="15">
        <v>0</v>
      </c>
      <c r="X202" s="15">
        <v>0</v>
      </c>
      <c r="Y202" s="15">
        <v>0</v>
      </c>
      <c r="Z202" s="19">
        <v>0.4810403</v>
      </c>
      <c r="AA202" s="18">
        <f>(K202+R202+V202-W202-X202-Y202-Z202)/G202</f>
        <v>0</v>
      </c>
      <c r="AB202" s="15">
        <f>IF((((G202*$AA$6)-K202-R202-V202+W202+X202+Y202+Z202)/Q202)&gt;0,ROUNDUP((((G202*$AA$6)-K202-R202-V202+W202+X202+Y202+Z202)/Q202),0),0)</f>
        <v>0</v>
      </c>
      <c r="AC202" s="15">
        <f>IF(((G202-K202-R202-V202+W202+X202+Y202+Z202)/Q202)&gt;0,ROUNDUP(((G202-K202-R202-V202+W202+X202+Y202+Z202)/Q202),0),0)</f>
        <v>0</v>
      </c>
      <c r="AD202" s="16">
        <f>IF((AND(L202&gt;0.9,AA202&gt;0.9)),"Category 1",IF((AND(L202&gt;0.85,AA202&gt;0.85)),"Category 2","None"))</f>
        <v>0</v>
      </c>
      <c r="AE202" s="15">
        <f>ROUNDUP(IF(OR(L202&lt;=0.85,(AA202&lt;=0.85)),0,IF((L202&lt;AA202),(K202-(G202*0.85)),((AA202*G202)-(G202*0.85)))),0)</f>
        <v>0</v>
      </c>
      <c r="AF202" s="18">
        <f>P202/(K202+P202)</f>
        <v>0</v>
      </c>
      <c r="AG202" s="15">
        <v>0</v>
      </c>
      <c r="AH202" s="15">
        <v>1</v>
      </c>
      <c r="AI202" s="15">
        <v>0</v>
      </c>
      <c r="AJ202" s="15">
        <v>0</v>
      </c>
      <c r="AK202" s="15">
        <v>3</v>
      </c>
      <c r="AL202" s="15">
        <f>SUM(AG202:AK202)</f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f>SUM(AM202:AP202)</f>
        <v>0</v>
      </c>
      <c r="AR202" s="15" t="s">
        <v>62</v>
      </c>
      <c r="AS202" s="15" t="s">
        <v>92</v>
      </c>
      <c r="AT202" s="15" t="s">
        <v>64</v>
      </c>
      <c r="AU202" s="15">
        <v>7</v>
      </c>
      <c r="AV202" s="15">
        <v>1.47</v>
      </c>
      <c r="AW202" s="15">
        <v>0.36</v>
      </c>
      <c r="AX202" s="15">
        <v>0.75</v>
      </c>
      <c r="AY202" s="18">
        <v>0.5455</v>
      </c>
      <c r="AZ202" s="18">
        <v>0.8844</v>
      </c>
      <c r="BA202" s="18">
        <v>0.8755</v>
      </c>
      <c r="BB202" s="15" t="s">
        <v>97</v>
      </c>
      <c r="BC202" s="15" t="s">
        <v>66</v>
      </c>
    </row>
    <row r="203" spans="1:55">
      <c r="A203" s="15" t="s">
        <v>83</v>
      </c>
      <c r="B203" s="15" t="s">
        <v>135</v>
      </c>
      <c r="C203" s="16" t="s">
        <v>94</v>
      </c>
      <c r="D203" s="17">
        <v>12</v>
      </c>
      <c r="E203" s="17" t="s">
        <v>501</v>
      </c>
      <c r="F203" s="15" t="s">
        <v>502</v>
      </c>
      <c r="G203" s="15">
        <v>68</v>
      </c>
      <c r="H203" s="15">
        <v>58</v>
      </c>
      <c r="I203" s="15">
        <v>0</v>
      </c>
      <c r="J203" s="15">
        <v>3</v>
      </c>
      <c r="K203" s="15">
        <f>H203-I203-J203</f>
        <v>0</v>
      </c>
      <c r="L203" s="18">
        <f>K203/G203</f>
        <v>0</v>
      </c>
      <c r="M203" s="16">
        <v>1.8</v>
      </c>
      <c r="N203" s="15">
        <v>8</v>
      </c>
      <c r="O203" s="15">
        <v>0</v>
      </c>
      <c r="P203" s="15">
        <f>N203-O203</f>
        <v>0</v>
      </c>
      <c r="Q203" s="18">
        <v>0.6321</v>
      </c>
      <c r="R203" s="19">
        <f>P203*Q203</f>
        <v>0</v>
      </c>
      <c r="S203" s="15">
        <v>3</v>
      </c>
      <c r="T203" s="15">
        <v>0</v>
      </c>
      <c r="U203" s="15">
        <v>0</v>
      </c>
      <c r="V203" s="19">
        <f>(((S203+T203)*Q203))+U203</f>
        <v>0</v>
      </c>
      <c r="W203" s="15">
        <v>0</v>
      </c>
      <c r="X203" s="15">
        <v>0</v>
      </c>
      <c r="Y203" s="15">
        <v>0</v>
      </c>
      <c r="Z203" s="19">
        <v>7.0114863</v>
      </c>
      <c r="AA203" s="18">
        <f>(K203+R203+V203-W203-X203-Y203-Z203)/G203</f>
        <v>0</v>
      </c>
      <c r="AB203" s="15">
        <f>IF((((G203*$AA$6)-K203-R203-V203+W203+X203+Y203+Z203)/Q203)&gt;0,ROUNDUP((((G203*$AA$6)-K203-R203-V203+W203+X203+Y203+Z203)/Q203),0),0)</f>
        <v>0</v>
      </c>
      <c r="AC203" s="15">
        <f>IF(((G203-K203-R203-V203+W203+X203+Y203+Z203)/Q203)&gt;0,ROUNDUP(((G203-K203-R203-V203+W203+X203+Y203+Z203)/Q203),0),0)</f>
        <v>0</v>
      </c>
      <c r="AD203" s="16">
        <f>IF((AND(L203&gt;0.9,AA203&gt;0.9)),"Category 1",IF((AND(L203&gt;0.85,AA203&gt;0.85)),"Category 2","None"))</f>
        <v>0</v>
      </c>
      <c r="AE203" s="15">
        <f>ROUNDUP(IF(OR(L203&lt;=0.85,(AA203&lt;=0.85)),0,IF((L203&lt;AA203),(K203-(G203*0.85)),((AA203*G203)-(G203*0.85)))),0)</f>
        <v>0</v>
      </c>
      <c r="AF203" s="18">
        <f>P203/(K203+P203)</f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f>SUM(AG203:AK203)</f>
        <v>0</v>
      </c>
      <c r="AM203" s="15">
        <v>0</v>
      </c>
      <c r="AN203" s="15">
        <v>3</v>
      </c>
      <c r="AO203" s="15">
        <v>1</v>
      </c>
      <c r="AP203" s="15">
        <v>4</v>
      </c>
      <c r="AQ203" s="15">
        <f>SUM(AM203:AP203)</f>
        <v>0</v>
      </c>
      <c r="AR203" s="15" t="s">
        <v>62</v>
      </c>
      <c r="AS203" s="15" t="s">
        <v>113</v>
      </c>
      <c r="AT203" s="15" t="s">
        <v>142</v>
      </c>
      <c r="AU203" s="15">
        <v>7</v>
      </c>
      <c r="AV203" s="15">
        <v>1.87</v>
      </c>
      <c r="AW203" s="15">
        <v>1.79</v>
      </c>
      <c r="AX203" s="15">
        <v>1.34</v>
      </c>
      <c r="AY203" s="18">
        <v>0.75</v>
      </c>
      <c r="AZ203" s="18">
        <v>0.62</v>
      </c>
      <c r="BA203" s="18">
        <v>0.7044</v>
      </c>
      <c r="BB203" s="15" t="s">
        <v>143</v>
      </c>
      <c r="BC203" s="15" t="s">
        <v>66</v>
      </c>
    </row>
    <row r="204" spans="1:55">
      <c r="A204" s="15" t="s">
        <v>67</v>
      </c>
      <c r="B204" s="15" t="s">
        <v>100</v>
      </c>
      <c r="C204" s="16" t="s">
        <v>78</v>
      </c>
      <c r="D204" s="17">
        <v>8</v>
      </c>
      <c r="E204" s="17" t="s">
        <v>503</v>
      </c>
      <c r="F204" s="15" t="s">
        <v>504</v>
      </c>
      <c r="G204" s="15">
        <v>28</v>
      </c>
      <c r="H204" s="15">
        <v>17</v>
      </c>
      <c r="I204" s="15">
        <v>0</v>
      </c>
      <c r="J204" s="15">
        <v>0</v>
      </c>
      <c r="K204" s="15">
        <f>H204-I204-J204</f>
        <v>0</v>
      </c>
      <c r="L204" s="18">
        <f>K204/G204</f>
        <v>0</v>
      </c>
      <c r="M204" s="16">
        <v>2.15</v>
      </c>
      <c r="N204" s="15">
        <v>8</v>
      </c>
      <c r="O204" s="15">
        <v>0</v>
      </c>
      <c r="P204" s="15">
        <f>N204-O204</f>
        <v>0</v>
      </c>
      <c r="Q204" s="18">
        <v>0.6078</v>
      </c>
      <c r="R204" s="19">
        <f>P204*Q204</f>
        <v>0</v>
      </c>
      <c r="S204" s="15">
        <v>0</v>
      </c>
      <c r="T204" s="15">
        <v>1</v>
      </c>
      <c r="U204" s="15">
        <v>0</v>
      </c>
      <c r="V204" s="19">
        <f>(((S204+T204)*Q204))+U204</f>
        <v>0</v>
      </c>
      <c r="W204" s="15">
        <v>0</v>
      </c>
      <c r="X204" s="15">
        <v>0</v>
      </c>
      <c r="Y204" s="15">
        <v>0</v>
      </c>
      <c r="Z204" s="19">
        <v>2.633934</v>
      </c>
      <c r="AA204" s="18">
        <f>(K204+R204+V204-W204-X204-Y204-Z204)/G204</f>
        <v>0</v>
      </c>
      <c r="AB204" s="15">
        <f>IF((((G204*$AA$6)-K204-R204-V204+W204+X204+Y204+Z204)/Q204)&gt;0,ROUNDUP((((G204*$AA$6)-K204-R204-V204+W204+X204+Y204+Z204)/Q204),0),0)</f>
        <v>0</v>
      </c>
      <c r="AC204" s="15">
        <f>IF(((G204-K204-R204-V204+W204+X204+Y204+Z204)/Q204)&gt;0,ROUNDUP(((G204-K204-R204-V204+W204+X204+Y204+Z204)/Q204),0),0)</f>
        <v>0</v>
      </c>
      <c r="AD204" s="16">
        <f>IF((AND(L204&gt;0.9,AA204&gt;0.9)),"Category 1",IF((AND(L204&gt;0.85,AA204&gt;0.85)),"Category 2","None"))</f>
        <v>0</v>
      </c>
      <c r="AE204" s="15">
        <f>ROUNDUP(IF(OR(L204&lt;=0.85,(AA204&lt;=0.85)),0,IF((L204&lt;AA204),(K204-(G204*0.85)),((AA204*G204)-(G204*0.85)))),0)</f>
        <v>0</v>
      </c>
      <c r="AF204" s="18">
        <f>P204/(K204+P204)</f>
        <v>0</v>
      </c>
      <c r="AG204" s="15">
        <v>0</v>
      </c>
      <c r="AH204" s="15">
        <v>3</v>
      </c>
      <c r="AI204" s="15">
        <v>0</v>
      </c>
      <c r="AJ204" s="15">
        <v>2</v>
      </c>
      <c r="AK204" s="15">
        <v>0</v>
      </c>
      <c r="AL204" s="15">
        <f>SUM(AG204:AK204)</f>
        <v>0</v>
      </c>
      <c r="AM204" s="15">
        <v>1</v>
      </c>
      <c r="AN204" s="15">
        <v>0</v>
      </c>
      <c r="AO204" s="15">
        <v>2</v>
      </c>
      <c r="AP204" s="15">
        <v>0</v>
      </c>
      <c r="AQ204" s="15">
        <f>SUM(AM204:AP204)</f>
        <v>0</v>
      </c>
      <c r="AR204" s="15" t="s">
        <v>62</v>
      </c>
      <c r="AS204" s="15" t="s">
        <v>81</v>
      </c>
      <c r="AT204" s="15" t="s">
        <v>64</v>
      </c>
      <c r="AU204" s="15">
        <v>3</v>
      </c>
      <c r="AV204" s="15">
        <v>2.29</v>
      </c>
      <c r="AW204" s="15">
        <v>1.85</v>
      </c>
      <c r="AX204" s="15">
        <v>1.99</v>
      </c>
      <c r="AY204" s="18">
        <v>0.6</v>
      </c>
      <c r="AZ204" s="18">
        <v>0.625</v>
      </c>
      <c r="BA204" s="18">
        <v>0.7554</v>
      </c>
      <c r="BB204" s="15" t="s">
        <v>93</v>
      </c>
      <c r="BC204" s="15" t="s">
        <v>66</v>
      </c>
    </row>
    <row r="205" spans="1:55">
      <c r="A205" s="15" t="s">
        <v>67</v>
      </c>
      <c r="B205" s="15" t="s">
        <v>200</v>
      </c>
      <c r="C205" s="16" t="s">
        <v>94</v>
      </c>
      <c r="D205" s="17">
        <v>7</v>
      </c>
      <c r="E205" s="17" t="s">
        <v>505</v>
      </c>
      <c r="F205" s="15" t="s">
        <v>506</v>
      </c>
      <c r="G205" s="15">
        <v>11</v>
      </c>
      <c r="H205" s="15">
        <v>11</v>
      </c>
      <c r="I205" s="15">
        <v>1</v>
      </c>
      <c r="J205" s="15">
        <v>0</v>
      </c>
      <c r="K205" s="15">
        <f>H205-I205-J205</f>
        <v>0</v>
      </c>
      <c r="L205" s="18">
        <f>K205/G205</f>
        <v>0</v>
      </c>
      <c r="M205" s="16">
        <v>0.52</v>
      </c>
      <c r="N205" s="15">
        <v>6</v>
      </c>
      <c r="O205" s="15">
        <v>0</v>
      </c>
      <c r="P205" s="15">
        <f>N205-O205</f>
        <v>0</v>
      </c>
      <c r="Q205" s="18">
        <v>0.9688</v>
      </c>
      <c r="R205" s="19">
        <f>P205*Q205</f>
        <v>0</v>
      </c>
      <c r="S205" s="15">
        <v>0</v>
      </c>
      <c r="T205" s="15">
        <v>0</v>
      </c>
      <c r="U205" s="15">
        <v>0</v>
      </c>
      <c r="V205" s="19">
        <f>(((S205+T205)*Q205))+U205</f>
        <v>0</v>
      </c>
      <c r="W205" s="15">
        <v>1</v>
      </c>
      <c r="X205" s="15">
        <v>1</v>
      </c>
      <c r="Y205" s="15">
        <v>0</v>
      </c>
      <c r="Z205" s="19">
        <v>0.1695443</v>
      </c>
      <c r="AA205" s="18">
        <f>(K205+R205+V205-W205-X205-Y205-Z205)/G205</f>
        <v>0</v>
      </c>
      <c r="AB205" s="15">
        <f>IF((((G205*$AA$6)-K205-R205-V205+W205+X205+Y205+Z205)/Q205)&gt;0,ROUNDUP((((G205*$AA$6)-K205-R205-V205+W205+X205+Y205+Z205)/Q205),0),0)</f>
        <v>0</v>
      </c>
      <c r="AC205" s="15">
        <f>IF(((G205-K205-R205-V205+W205+X205+Y205+Z205)/Q205)&gt;0,ROUNDUP(((G205-K205-R205-V205+W205+X205+Y205+Z205)/Q205),0),0)</f>
        <v>0</v>
      </c>
      <c r="AD205" s="16">
        <f>IF((AND(L205&gt;0.9,AA205&gt;0.9)),"Category 1",IF((AND(L205&gt;0.85,AA205&gt;0.85)),"Category 2","None"))</f>
        <v>0</v>
      </c>
      <c r="AE205" s="15">
        <f>ROUNDUP(IF(OR(L205&lt;=0.85,(AA205&lt;=0.85)),0,IF((L205&lt;AA205),(K205-(G205*0.85)),((AA205*G205)-(G205*0.85)))),0)</f>
        <v>0</v>
      </c>
      <c r="AF205" s="18">
        <f>P205/(K205+P205)</f>
        <v>0</v>
      </c>
      <c r="AG205" s="15">
        <v>0</v>
      </c>
      <c r="AH205" s="15">
        <v>2</v>
      </c>
      <c r="AI205" s="15">
        <v>1</v>
      </c>
      <c r="AJ205" s="15">
        <v>0</v>
      </c>
      <c r="AK205" s="15">
        <v>2</v>
      </c>
      <c r="AL205" s="15">
        <f>SUM(AG205:AK205)</f>
        <v>0</v>
      </c>
      <c r="AM205" s="15">
        <v>0</v>
      </c>
      <c r="AN205" s="15">
        <v>0</v>
      </c>
      <c r="AO205" s="15">
        <v>0</v>
      </c>
      <c r="AP205" s="15">
        <v>1</v>
      </c>
      <c r="AQ205" s="15">
        <f>SUM(AM205:AP205)</f>
        <v>0</v>
      </c>
      <c r="AR205" s="15" t="s">
        <v>62</v>
      </c>
      <c r="AS205" s="15" t="s">
        <v>71</v>
      </c>
      <c r="AT205" s="15" t="s">
        <v>64</v>
      </c>
      <c r="AU205" s="15">
        <v>7</v>
      </c>
      <c r="AV205" s="15">
        <v>0.75</v>
      </c>
      <c r="AW205" s="15">
        <v>0.33</v>
      </c>
      <c r="AX205" s="15">
        <v>0.89</v>
      </c>
      <c r="AY205" s="18">
        <v>0.9333</v>
      </c>
      <c r="AZ205" s="18">
        <v>1</v>
      </c>
      <c r="BA205" s="18">
        <v>0.8433</v>
      </c>
      <c r="BB205" s="15" t="s">
        <v>195</v>
      </c>
      <c r="BC205" s="15" t="s">
        <v>66</v>
      </c>
    </row>
    <row r="206" spans="1:55">
      <c r="A206" s="15" t="s">
        <v>67</v>
      </c>
      <c r="B206" s="15" t="s">
        <v>200</v>
      </c>
      <c r="C206" s="16" t="s">
        <v>59</v>
      </c>
      <c r="D206" s="17">
        <v>9</v>
      </c>
      <c r="E206" s="17" t="s">
        <v>507</v>
      </c>
      <c r="F206" s="15" t="s">
        <v>508</v>
      </c>
      <c r="G206" s="15">
        <v>36</v>
      </c>
      <c r="H206" s="15">
        <v>31</v>
      </c>
      <c r="I206" s="15">
        <v>0</v>
      </c>
      <c r="J206" s="15">
        <v>0</v>
      </c>
      <c r="K206" s="15">
        <f>H206-I206-J206</f>
        <v>0</v>
      </c>
      <c r="L206" s="18">
        <f>K206/G206</f>
        <v>0</v>
      </c>
      <c r="M206" s="16">
        <v>1.59</v>
      </c>
      <c r="N206" s="15">
        <v>7</v>
      </c>
      <c r="O206" s="15">
        <v>0</v>
      </c>
      <c r="P206" s="15">
        <f>N206-O206</f>
        <v>0</v>
      </c>
      <c r="Q206" s="18">
        <v>0.9211</v>
      </c>
      <c r="R206" s="19">
        <f>P206*Q206</f>
        <v>0</v>
      </c>
      <c r="S206" s="15">
        <v>2</v>
      </c>
      <c r="T206" s="15">
        <v>0</v>
      </c>
      <c r="U206" s="15">
        <v>0</v>
      </c>
      <c r="V206" s="19">
        <f>(((S206+T206)*Q206))+U206</f>
        <v>0</v>
      </c>
      <c r="W206" s="15">
        <v>0</v>
      </c>
      <c r="X206" s="15">
        <v>0</v>
      </c>
      <c r="Y206" s="15">
        <v>0</v>
      </c>
      <c r="Z206" s="19">
        <v>1.473954</v>
      </c>
      <c r="AA206" s="18">
        <f>(K206+R206+V206-W206-X206-Y206-Z206)/G206</f>
        <v>0</v>
      </c>
      <c r="AB206" s="15">
        <f>IF((((G206*$AA$6)-K206-R206-V206+W206+X206+Y206+Z206)/Q206)&gt;0,ROUNDUP((((G206*$AA$6)-K206-R206-V206+W206+X206+Y206+Z206)/Q206),0),0)</f>
        <v>0</v>
      </c>
      <c r="AC206" s="15">
        <f>IF(((G206-K206-R206-V206+W206+X206+Y206+Z206)/Q206)&gt;0,ROUNDUP(((G206-K206-R206-V206+W206+X206+Y206+Z206)/Q206),0),0)</f>
        <v>0</v>
      </c>
      <c r="AD206" s="16">
        <f>IF((AND(L206&gt;0.9,AA206&gt;0.9)),"Category 1",IF((AND(L206&gt;0.85,AA206&gt;0.85)),"Category 2","None"))</f>
        <v>0</v>
      </c>
      <c r="AE206" s="15">
        <f>ROUNDUP(IF(OR(L206&lt;=0.85,(AA206&lt;=0.85)),0,IF((L206&lt;AA206),(K206-(G206*0.85)),((AA206*G206)-(G206*0.85)))),0)</f>
        <v>0</v>
      </c>
      <c r="AF206" s="18">
        <f>P206/(K206+P206)</f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f>SUM(AG206:AK206)</f>
        <v>0</v>
      </c>
      <c r="AM206" s="15">
        <v>3</v>
      </c>
      <c r="AN206" s="15">
        <v>0</v>
      </c>
      <c r="AO206" s="15">
        <v>3</v>
      </c>
      <c r="AP206" s="15">
        <v>1</v>
      </c>
      <c r="AQ206" s="15">
        <f>SUM(AM206:AP206)</f>
        <v>0</v>
      </c>
      <c r="AR206" s="15" t="s">
        <v>62</v>
      </c>
      <c r="AS206" s="15" t="s">
        <v>71</v>
      </c>
      <c r="AT206" s="15" t="s">
        <v>64</v>
      </c>
      <c r="AU206" s="15">
        <v>2</v>
      </c>
      <c r="AV206" s="15">
        <v>1.88</v>
      </c>
      <c r="AW206" s="15">
        <v>1.46</v>
      </c>
      <c r="AX206" s="15">
        <v>1.72</v>
      </c>
      <c r="AY206" s="18">
        <v>1</v>
      </c>
      <c r="AZ206" s="18">
        <v>0.8889</v>
      </c>
      <c r="BA206" s="18">
        <v>0.813</v>
      </c>
      <c r="BB206" s="15" t="s">
        <v>65</v>
      </c>
      <c r="BC206" s="15" t="s">
        <v>66</v>
      </c>
    </row>
    <row r="207" spans="1:55">
      <c r="A207" s="15" t="s">
        <v>83</v>
      </c>
      <c r="B207" s="15" t="s">
        <v>89</v>
      </c>
      <c r="C207" s="16" t="s">
        <v>59</v>
      </c>
      <c r="D207" s="17">
        <v>11</v>
      </c>
      <c r="E207" s="17" t="s">
        <v>509</v>
      </c>
      <c r="F207" s="15" t="s">
        <v>510</v>
      </c>
      <c r="G207" s="15">
        <v>60</v>
      </c>
      <c r="H207" s="15">
        <v>52</v>
      </c>
      <c r="I207" s="15">
        <v>3</v>
      </c>
      <c r="J207" s="15">
        <v>2</v>
      </c>
      <c r="K207" s="15">
        <f>H207-I207-J207</f>
        <v>0</v>
      </c>
      <c r="L207" s="18">
        <f>K207/G207</f>
        <v>0</v>
      </c>
      <c r="M207" s="16">
        <v>1.73</v>
      </c>
      <c r="N207" s="15">
        <v>10</v>
      </c>
      <c r="O207" s="15">
        <v>0</v>
      </c>
      <c r="P207" s="15">
        <f>N207-O207</f>
        <v>0</v>
      </c>
      <c r="Q207" s="18">
        <v>0.9219</v>
      </c>
      <c r="R207" s="19">
        <f>P207*Q207</f>
        <v>0</v>
      </c>
      <c r="S207" s="15">
        <v>6</v>
      </c>
      <c r="T207" s="15">
        <v>0</v>
      </c>
      <c r="U207" s="15">
        <v>1</v>
      </c>
      <c r="V207" s="19">
        <f>(((S207+T207)*Q207))+U207</f>
        <v>0</v>
      </c>
      <c r="W207" s="15">
        <v>0</v>
      </c>
      <c r="X207" s="15">
        <v>0</v>
      </c>
      <c r="Y207" s="15">
        <v>0</v>
      </c>
      <c r="Z207" s="19">
        <v>5.7738522</v>
      </c>
      <c r="AA207" s="18">
        <f>(K207+R207+V207-W207-X207-Y207-Z207)/G207</f>
        <v>0</v>
      </c>
      <c r="AB207" s="15">
        <f>IF((((G207*$AA$6)-K207-R207-V207+W207+X207+Y207+Z207)/Q207)&gt;0,ROUNDUP((((G207*$AA$6)-K207-R207-V207+W207+X207+Y207+Z207)/Q207),0),0)</f>
        <v>0</v>
      </c>
      <c r="AC207" s="15">
        <f>IF(((G207-K207-R207-V207+W207+X207+Y207+Z207)/Q207)&gt;0,ROUNDUP(((G207-K207-R207-V207+W207+X207+Y207+Z207)/Q207),0),0)</f>
        <v>0</v>
      </c>
      <c r="AD207" s="16">
        <f>IF((AND(L207&gt;0.9,AA207&gt;0.9)),"Category 1",IF((AND(L207&gt;0.85,AA207&gt;0.85)),"Category 2","None"))</f>
        <v>0</v>
      </c>
      <c r="AE207" s="15">
        <f>ROUNDUP(IF(OR(L207&lt;=0.85,(AA207&lt;=0.85)),0,IF((L207&lt;AA207),(K207-(G207*0.85)),((AA207*G207)-(G207*0.85)))),0)</f>
        <v>0</v>
      </c>
      <c r="AF207" s="18">
        <f>P207/(K207+P207)</f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f>SUM(AG207:AK207)</f>
        <v>0</v>
      </c>
      <c r="AM207" s="15">
        <v>8</v>
      </c>
      <c r="AN207" s="15">
        <v>1</v>
      </c>
      <c r="AO207" s="15">
        <v>0</v>
      </c>
      <c r="AP207" s="15">
        <v>1</v>
      </c>
      <c r="AQ207" s="15">
        <f>SUM(AM207:AP207)</f>
        <v>0</v>
      </c>
      <c r="AR207" s="15" t="s">
        <v>62</v>
      </c>
      <c r="AS207" s="15" t="s">
        <v>92</v>
      </c>
      <c r="AT207" s="15" t="s">
        <v>64</v>
      </c>
      <c r="AU207" s="15">
        <v>2</v>
      </c>
      <c r="AV207" s="15">
        <v>2.41</v>
      </c>
      <c r="AW207" s="15">
        <v>1.63</v>
      </c>
      <c r="AX207" s="15">
        <v>1.72</v>
      </c>
      <c r="AY207" s="18">
        <v>0.8889</v>
      </c>
      <c r="AZ207" s="18">
        <v>0.9273</v>
      </c>
      <c r="BA207" s="18">
        <v>0.813</v>
      </c>
      <c r="BB207" s="15" t="s">
        <v>65</v>
      </c>
      <c r="BC207" s="15" t="s">
        <v>66</v>
      </c>
    </row>
    <row r="208" spans="1:55">
      <c r="A208" s="15" t="s">
        <v>57</v>
      </c>
      <c r="B208" s="15" t="s">
        <v>157</v>
      </c>
      <c r="C208" s="16" t="s">
        <v>59</v>
      </c>
      <c r="D208" s="17">
        <v>8</v>
      </c>
      <c r="E208" s="17" t="s">
        <v>511</v>
      </c>
      <c r="F208" s="15" t="s">
        <v>512</v>
      </c>
      <c r="G208" s="15">
        <v>26</v>
      </c>
      <c r="H208" s="15">
        <v>23</v>
      </c>
      <c r="I208" s="15">
        <v>0</v>
      </c>
      <c r="J208" s="15">
        <v>0</v>
      </c>
      <c r="K208" s="15">
        <f>H208-I208-J208</f>
        <v>0</v>
      </c>
      <c r="L208" s="18">
        <f>K208/G208</f>
        <v>0</v>
      </c>
      <c r="M208" s="16">
        <v>1.67</v>
      </c>
      <c r="N208" s="15">
        <v>3</v>
      </c>
      <c r="O208" s="15">
        <v>0</v>
      </c>
      <c r="P208" s="15">
        <f>N208-O208</f>
        <v>0</v>
      </c>
      <c r="Q208" s="18">
        <v>0.6667</v>
      </c>
      <c r="R208" s="19">
        <f>P208*Q208</f>
        <v>0</v>
      </c>
      <c r="S208" s="15">
        <v>2</v>
      </c>
      <c r="T208" s="15">
        <v>0</v>
      </c>
      <c r="U208" s="15">
        <v>0</v>
      </c>
      <c r="V208" s="19">
        <f>(((S208+T208)*Q208))+U208</f>
        <v>0</v>
      </c>
      <c r="W208" s="15">
        <v>3</v>
      </c>
      <c r="X208" s="15">
        <v>0</v>
      </c>
      <c r="Y208" s="15">
        <v>0</v>
      </c>
      <c r="Z208" s="19">
        <v>2.0209853</v>
      </c>
      <c r="AA208" s="18">
        <f>(K208+R208+V208-W208-X208-Y208-Z208)/G208</f>
        <v>0</v>
      </c>
      <c r="AB208" s="15">
        <f>IF((((G208*$AA$6)-K208-R208-V208+W208+X208+Y208+Z208)/Q208)&gt;0,ROUNDUP((((G208*$AA$6)-K208-R208-V208+W208+X208+Y208+Z208)/Q208),0),0)</f>
        <v>0</v>
      </c>
      <c r="AC208" s="15">
        <f>IF(((G208-K208-R208-V208+W208+X208+Y208+Z208)/Q208)&gt;0,ROUNDUP(((G208-K208-R208-V208+W208+X208+Y208+Z208)/Q208),0),0)</f>
        <v>0</v>
      </c>
      <c r="AD208" s="16">
        <f>IF((AND(L208&gt;0.9,AA208&gt;0.9)),"Category 1",IF((AND(L208&gt;0.85,AA208&gt;0.85)),"Category 2","None"))</f>
        <v>0</v>
      </c>
      <c r="AE208" s="15">
        <f>ROUNDUP(IF(OR(L208&lt;=0.85,(AA208&lt;=0.85)),0,IF((L208&lt;AA208),(K208-(G208*0.85)),((AA208*G208)-(G208*0.85)))),0)</f>
        <v>0</v>
      </c>
      <c r="AF208" s="18">
        <f>P208/(K208+P208)</f>
        <v>0</v>
      </c>
      <c r="AG208" s="15">
        <v>0</v>
      </c>
      <c r="AH208" s="15">
        <v>2</v>
      </c>
      <c r="AI208" s="15">
        <v>0</v>
      </c>
      <c r="AJ208" s="15">
        <v>0</v>
      </c>
      <c r="AK208" s="15">
        <v>0</v>
      </c>
      <c r="AL208" s="15">
        <f>SUM(AG208:AK208)</f>
        <v>0</v>
      </c>
      <c r="AM208" s="15">
        <v>0</v>
      </c>
      <c r="AN208" s="15">
        <v>0</v>
      </c>
      <c r="AO208" s="15">
        <v>0</v>
      </c>
      <c r="AP208" s="15">
        <v>1</v>
      </c>
      <c r="AQ208" s="15">
        <f>SUM(AM208:AP208)</f>
        <v>0</v>
      </c>
      <c r="AR208" s="15" t="s">
        <v>62</v>
      </c>
      <c r="AS208" s="15" t="s">
        <v>63</v>
      </c>
      <c r="AT208" s="15" t="s">
        <v>64</v>
      </c>
      <c r="AU208" s="15">
        <v>2</v>
      </c>
      <c r="AV208" s="15">
        <v>1.68</v>
      </c>
      <c r="AW208" s="15">
        <v>1.65</v>
      </c>
      <c r="AX208" s="15">
        <v>1.64</v>
      </c>
      <c r="AY208" s="18">
        <v>0.7</v>
      </c>
      <c r="AZ208" s="18">
        <v>0.6364</v>
      </c>
      <c r="BA208" s="18">
        <v>0.6644</v>
      </c>
      <c r="BB208" s="15" t="s">
        <v>513</v>
      </c>
      <c r="BC208" s="15" t="s">
        <v>66</v>
      </c>
    </row>
    <row r="209" spans="1:55">
      <c r="A209" s="15" t="s">
        <v>57</v>
      </c>
      <c r="B209" s="15" t="s">
        <v>157</v>
      </c>
      <c r="C209" s="16" t="s">
        <v>94</v>
      </c>
      <c r="D209" s="17">
        <v>6</v>
      </c>
      <c r="E209" s="17" t="s">
        <v>514</v>
      </c>
      <c r="F209" s="15" t="s">
        <v>515</v>
      </c>
      <c r="G209" s="15">
        <v>11</v>
      </c>
      <c r="H209" s="15">
        <v>10</v>
      </c>
      <c r="I209" s="15">
        <v>0</v>
      </c>
      <c r="J209" s="15">
        <v>0</v>
      </c>
      <c r="K209" s="15">
        <f>H209-I209-J209</f>
        <v>0</v>
      </c>
      <c r="L209" s="18">
        <f>K209/G209</f>
        <v>0</v>
      </c>
      <c r="M209" s="16">
        <v>0.89</v>
      </c>
      <c r="N209" s="15">
        <v>3</v>
      </c>
      <c r="O209" s="15">
        <v>0</v>
      </c>
      <c r="P209" s="15">
        <f>N209-O209</f>
        <v>0</v>
      </c>
      <c r="Q209" s="18">
        <v>0.9545</v>
      </c>
      <c r="R209" s="19">
        <f>P209*Q209</f>
        <v>0</v>
      </c>
      <c r="S209" s="15">
        <v>1</v>
      </c>
      <c r="T209" s="15">
        <v>0</v>
      </c>
      <c r="U209" s="15">
        <v>0</v>
      </c>
      <c r="V209" s="19">
        <f>(((S209+T209)*Q209))+U209</f>
        <v>0</v>
      </c>
      <c r="W209" s="15">
        <v>0</v>
      </c>
      <c r="X209" s="15">
        <v>0</v>
      </c>
      <c r="Y209" s="15">
        <v>0</v>
      </c>
      <c r="Z209" s="19">
        <v>0.2908261</v>
      </c>
      <c r="AA209" s="18">
        <f>(K209+R209+V209-W209-X209-Y209-Z209)/G209</f>
        <v>0</v>
      </c>
      <c r="AB209" s="15">
        <f>IF((((G209*$AA$6)-K209-R209-V209+W209+X209+Y209+Z209)/Q209)&gt;0,ROUNDUP((((G209*$AA$6)-K209-R209-V209+W209+X209+Y209+Z209)/Q209),0),0)</f>
        <v>0</v>
      </c>
      <c r="AC209" s="15">
        <f>IF(((G209-K209-R209-V209+W209+X209+Y209+Z209)/Q209)&gt;0,ROUNDUP(((G209-K209-R209-V209+W209+X209+Y209+Z209)/Q209),0),0)</f>
        <v>0</v>
      </c>
      <c r="AD209" s="16">
        <f>IF((AND(L209&gt;0.9,AA209&gt;0.9)),"Category 1",IF((AND(L209&gt;0.85,AA209&gt;0.85)),"Category 2","None"))</f>
        <v>0</v>
      </c>
      <c r="AE209" s="15">
        <f>ROUNDUP(IF(OR(L209&lt;=0.85,(AA209&lt;=0.85)),0,IF((L209&lt;AA209),(K209-(G209*0.85)),((AA209*G209)-(G209*0.85)))),0)</f>
        <v>0</v>
      </c>
      <c r="AF209" s="18">
        <f>P209/(K209+P209)</f>
        <v>0</v>
      </c>
      <c r="AG209" s="15">
        <v>0</v>
      </c>
      <c r="AH209" s="15">
        <v>2</v>
      </c>
      <c r="AI209" s="15">
        <v>0</v>
      </c>
      <c r="AJ209" s="15">
        <v>0</v>
      </c>
      <c r="AK209" s="15">
        <v>0</v>
      </c>
      <c r="AL209" s="15">
        <f>SUM(AG209:AK209)</f>
        <v>0</v>
      </c>
      <c r="AM209" s="15">
        <v>1</v>
      </c>
      <c r="AN209" s="15">
        <v>0</v>
      </c>
      <c r="AO209" s="15">
        <v>0</v>
      </c>
      <c r="AP209" s="15">
        <v>0</v>
      </c>
      <c r="AQ209" s="15">
        <f>SUM(AM209:AP209)</f>
        <v>0</v>
      </c>
      <c r="AR209" s="15" t="s">
        <v>62</v>
      </c>
      <c r="AS209" s="15" t="s">
        <v>63</v>
      </c>
      <c r="AT209" s="15" t="s">
        <v>64</v>
      </c>
      <c r="AU209" s="15">
        <v>7</v>
      </c>
      <c r="AV209" s="15">
        <v>1.1</v>
      </c>
      <c r="AW209" s="15">
        <v>0.56</v>
      </c>
      <c r="AX209" s="15">
        <v>0.83</v>
      </c>
      <c r="AY209" s="18">
        <v>0.9286</v>
      </c>
      <c r="AZ209" s="18">
        <v>1</v>
      </c>
      <c r="BA209" s="18">
        <v>0.8544</v>
      </c>
      <c r="BB209" s="15" t="s">
        <v>105</v>
      </c>
      <c r="BC209" s="15" t="s">
        <v>66</v>
      </c>
    </row>
    <row r="210" spans="1:55">
      <c r="A210" s="15" t="s">
        <v>57</v>
      </c>
      <c r="B210" s="15" t="s">
        <v>130</v>
      </c>
      <c r="C210" s="16" t="s">
        <v>94</v>
      </c>
      <c r="D210" s="17">
        <v>6</v>
      </c>
      <c r="E210" s="17" t="s">
        <v>516</v>
      </c>
      <c r="F210" s="15" t="s">
        <v>517</v>
      </c>
      <c r="G210" s="15">
        <v>11</v>
      </c>
      <c r="H210" s="15">
        <v>8</v>
      </c>
      <c r="I210" s="15">
        <v>0</v>
      </c>
      <c r="J210" s="15">
        <v>0</v>
      </c>
      <c r="K210" s="15">
        <f>H210-I210-J210</f>
        <v>0</v>
      </c>
      <c r="L210" s="18">
        <f>K210/G210</f>
        <v>0</v>
      </c>
      <c r="M210" s="16">
        <v>1.18</v>
      </c>
      <c r="N210" s="15">
        <v>3</v>
      </c>
      <c r="O210" s="15">
        <v>0</v>
      </c>
      <c r="P210" s="15">
        <f>N210-O210</f>
        <v>0</v>
      </c>
      <c r="Q210" s="18">
        <v>0.7813</v>
      </c>
      <c r="R210" s="19">
        <f>P210*Q210</f>
        <v>0</v>
      </c>
      <c r="S210" s="15">
        <v>0</v>
      </c>
      <c r="T210" s="15">
        <v>0</v>
      </c>
      <c r="U210" s="15">
        <v>0</v>
      </c>
      <c r="V210" s="19">
        <f>(((S210+T210)*Q210))+U210</f>
        <v>0</v>
      </c>
      <c r="W210" s="15">
        <v>1</v>
      </c>
      <c r="X210" s="15">
        <v>0</v>
      </c>
      <c r="Y210" s="15">
        <v>0</v>
      </c>
      <c r="Z210" s="19">
        <v>0.3011463</v>
      </c>
      <c r="AA210" s="18">
        <f>(K210+R210+V210-W210-X210-Y210-Z210)/G210</f>
        <v>0</v>
      </c>
      <c r="AB210" s="15">
        <f>IF((((G210*$AA$6)-K210-R210-V210+W210+X210+Y210+Z210)/Q210)&gt;0,ROUNDUP((((G210*$AA$6)-K210-R210-V210+W210+X210+Y210+Z210)/Q210),0),0)</f>
        <v>0</v>
      </c>
      <c r="AC210" s="15">
        <f>IF(((G210-K210-R210-V210+W210+X210+Y210+Z210)/Q210)&gt;0,ROUNDUP(((G210-K210-R210-V210+W210+X210+Y210+Z210)/Q210),0),0)</f>
        <v>0</v>
      </c>
      <c r="AD210" s="16">
        <f>IF((AND(L210&gt;0.9,AA210&gt;0.9)),"Category 1",IF((AND(L210&gt;0.85,AA210&gt;0.85)),"Category 2","None"))</f>
        <v>0</v>
      </c>
      <c r="AE210" s="15">
        <f>ROUNDUP(IF(OR(L210&lt;=0.85,(AA210&lt;=0.85)),0,IF((L210&lt;AA210),(K210-(G210*0.85)),((AA210*G210)-(G210*0.85)))),0)</f>
        <v>0</v>
      </c>
      <c r="AF210" s="18">
        <f>P210/(K210+P210)</f>
        <v>0</v>
      </c>
      <c r="AG210" s="15">
        <v>0</v>
      </c>
      <c r="AH210" s="15">
        <v>1</v>
      </c>
      <c r="AI210" s="15">
        <v>0</v>
      </c>
      <c r="AJ210" s="15">
        <v>0</v>
      </c>
      <c r="AK210" s="15">
        <v>2</v>
      </c>
      <c r="AL210" s="15">
        <f>SUM(AG210:AK210)</f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f>SUM(AM210:AP210)</f>
        <v>0</v>
      </c>
      <c r="AR210" s="15" t="s">
        <v>62</v>
      </c>
      <c r="AS210" s="15" t="s">
        <v>92</v>
      </c>
      <c r="AT210" s="15" t="s">
        <v>64</v>
      </c>
      <c r="AU210" s="15">
        <v>7</v>
      </c>
      <c r="AV210" s="15">
        <v>1.27</v>
      </c>
      <c r="AW210" s="15">
        <v>0.51</v>
      </c>
      <c r="AX210" s="15">
        <v>0.83</v>
      </c>
      <c r="AY210" s="18">
        <v>0.75</v>
      </c>
      <c r="AZ210" s="18">
        <v>0.9167</v>
      </c>
      <c r="BA210" s="18">
        <v>0.8544</v>
      </c>
      <c r="BB210" s="15" t="s">
        <v>105</v>
      </c>
      <c r="BC210" s="15" t="s">
        <v>66</v>
      </c>
    </row>
    <row r="211" spans="1:55">
      <c r="A211" s="15" t="s">
        <v>67</v>
      </c>
      <c r="B211" s="15" t="s">
        <v>305</v>
      </c>
      <c r="C211" s="16" t="s">
        <v>78</v>
      </c>
      <c r="D211" s="17">
        <v>9</v>
      </c>
      <c r="E211" s="17" t="s">
        <v>518</v>
      </c>
      <c r="F211" s="15" t="s">
        <v>519</v>
      </c>
      <c r="G211" s="15">
        <v>54</v>
      </c>
      <c r="H211" s="15">
        <v>40</v>
      </c>
      <c r="I211" s="15">
        <v>0</v>
      </c>
      <c r="J211" s="15">
        <v>0</v>
      </c>
      <c r="K211" s="15">
        <f>H211-I211-J211</f>
        <v>0</v>
      </c>
      <c r="L211" s="18">
        <f>K211/G211</f>
        <v>0</v>
      </c>
      <c r="M211" s="16">
        <v>2.6</v>
      </c>
      <c r="N211" s="15">
        <v>9</v>
      </c>
      <c r="O211" s="15">
        <v>0</v>
      </c>
      <c r="P211" s="15">
        <f>N211-O211</f>
        <v>0</v>
      </c>
      <c r="Q211" s="18">
        <v>0.7763</v>
      </c>
      <c r="R211" s="19">
        <f>P211*Q211</f>
        <v>0</v>
      </c>
      <c r="S211" s="15">
        <v>3</v>
      </c>
      <c r="T211" s="15">
        <v>0</v>
      </c>
      <c r="U211" s="15">
        <v>0</v>
      </c>
      <c r="V211" s="19">
        <f>(((S211+T211)*Q211))+U211</f>
        <v>0</v>
      </c>
      <c r="W211" s="15">
        <v>3</v>
      </c>
      <c r="X211" s="15">
        <v>0</v>
      </c>
      <c r="Y211" s="15">
        <v>0</v>
      </c>
      <c r="Z211" s="19">
        <v>4.1841312</v>
      </c>
      <c r="AA211" s="18">
        <f>(K211+R211+V211-W211-X211-Y211-Z211)/G211</f>
        <v>0</v>
      </c>
      <c r="AB211" s="15">
        <f>IF((((G211*$AA$6)-K211-R211-V211+W211+X211+Y211+Z211)/Q211)&gt;0,ROUNDUP((((G211*$AA$6)-K211-R211-V211+W211+X211+Y211+Z211)/Q211),0),0)</f>
        <v>0</v>
      </c>
      <c r="AC211" s="15">
        <f>IF(((G211-K211-R211-V211+W211+X211+Y211+Z211)/Q211)&gt;0,ROUNDUP(((G211-K211-R211-V211+W211+X211+Y211+Z211)/Q211),0),0)</f>
        <v>0</v>
      </c>
      <c r="AD211" s="16">
        <f>IF((AND(L211&gt;0.9,AA211&gt;0.9)),"Category 1",IF((AND(L211&gt;0.85,AA211&gt;0.85)),"Category 2","None"))</f>
        <v>0</v>
      </c>
      <c r="AE211" s="15">
        <f>ROUNDUP(IF(OR(L211&lt;=0.85,(AA211&lt;=0.85)),0,IF((L211&lt;AA211),(K211-(G211*0.85)),((AA211*G211)-(G211*0.85)))),0)</f>
        <v>0</v>
      </c>
      <c r="AF211" s="18">
        <f>P211/(K211+P211)</f>
        <v>0</v>
      </c>
      <c r="AG211" s="15">
        <v>0</v>
      </c>
      <c r="AH211" s="15">
        <v>0</v>
      </c>
      <c r="AI211" s="15">
        <v>1</v>
      </c>
      <c r="AJ211" s="15">
        <v>0</v>
      </c>
      <c r="AK211" s="15">
        <v>1</v>
      </c>
      <c r="AL211" s="15">
        <f>SUM(AG211:AK211)</f>
        <v>0</v>
      </c>
      <c r="AM211" s="15">
        <v>5</v>
      </c>
      <c r="AN211" s="15">
        <v>2</v>
      </c>
      <c r="AO211" s="15">
        <v>0</v>
      </c>
      <c r="AP211" s="15">
        <v>0</v>
      </c>
      <c r="AQ211" s="15">
        <f>SUM(AM211:AP211)</f>
        <v>0</v>
      </c>
      <c r="AR211" s="15" t="s">
        <v>62</v>
      </c>
      <c r="AS211" s="15" t="s">
        <v>71</v>
      </c>
      <c r="AT211" s="15" t="s">
        <v>64</v>
      </c>
      <c r="AU211" s="15">
        <v>3</v>
      </c>
      <c r="AV211" s="15">
        <v>3.73</v>
      </c>
      <c r="AW211" s="15">
        <v>2.34</v>
      </c>
      <c r="AX211" s="15">
        <v>1.99</v>
      </c>
      <c r="AY211" s="18">
        <v>0.6471</v>
      </c>
      <c r="AZ211" s="18">
        <v>0.8136</v>
      </c>
      <c r="BA211" s="18">
        <v>0.7554</v>
      </c>
      <c r="BB211" s="15" t="s">
        <v>93</v>
      </c>
      <c r="BC211" s="15" t="s">
        <v>66</v>
      </c>
    </row>
    <row r="212" spans="1:55">
      <c r="A212" s="15" t="s">
        <v>67</v>
      </c>
      <c r="B212" s="15" t="s">
        <v>100</v>
      </c>
      <c r="C212" s="16" t="s">
        <v>59</v>
      </c>
      <c r="D212" s="17">
        <v>12</v>
      </c>
      <c r="E212" s="17" t="s">
        <v>520</v>
      </c>
      <c r="F212" s="15" t="s">
        <v>521</v>
      </c>
      <c r="G212" s="15">
        <v>174</v>
      </c>
      <c r="H212" s="15">
        <v>150</v>
      </c>
      <c r="I212" s="15">
        <v>1</v>
      </c>
      <c r="J212" s="15">
        <v>0</v>
      </c>
      <c r="K212" s="15">
        <f>H212-I212-J212</f>
        <v>0</v>
      </c>
      <c r="L212" s="18">
        <f>K212/G212</f>
        <v>0</v>
      </c>
      <c r="M212" s="16">
        <v>1.59</v>
      </c>
      <c r="N212" s="15">
        <v>13</v>
      </c>
      <c r="O212" s="15">
        <v>0</v>
      </c>
      <c r="P212" s="15">
        <f>N212-O212</f>
        <v>0</v>
      </c>
      <c r="Q212" s="18">
        <v>0.875</v>
      </c>
      <c r="R212" s="19">
        <f>P212*Q212</f>
        <v>0</v>
      </c>
      <c r="S212" s="15">
        <v>4</v>
      </c>
      <c r="T212" s="15">
        <v>3</v>
      </c>
      <c r="U212" s="15">
        <v>0</v>
      </c>
      <c r="V212" s="19">
        <f>(((S212+T212)*Q212))+U212</f>
        <v>0</v>
      </c>
      <c r="W212" s="15">
        <v>2</v>
      </c>
      <c r="X212" s="15">
        <v>2</v>
      </c>
      <c r="Y212" s="15">
        <v>0</v>
      </c>
      <c r="Z212" s="19">
        <v>11.5156506</v>
      </c>
      <c r="AA212" s="18">
        <f>(K212+R212+V212-W212-X212-Y212-Z212)/G212</f>
        <v>0</v>
      </c>
      <c r="AB212" s="15">
        <f>IF((((G212*$AA$6)-K212-R212-V212+W212+X212+Y212+Z212)/Q212)&gt;0,ROUNDUP((((G212*$AA$6)-K212-R212-V212+W212+X212+Y212+Z212)/Q212),0),0)</f>
        <v>0</v>
      </c>
      <c r="AC212" s="15">
        <f>IF(((G212-K212-R212-V212+W212+X212+Y212+Z212)/Q212)&gt;0,ROUNDUP(((G212-K212-R212-V212+W212+X212+Y212+Z212)/Q212),0),0)</f>
        <v>0</v>
      </c>
      <c r="AD212" s="16">
        <f>IF((AND(L212&gt;0.9,AA212&gt;0.9)),"Category 1",IF((AND(L212&gt;0.85,AA212&gt;0.85)),"Category 2","None"))</f>
        <v>0</v>
      </c>
      <c r="AE212" s="15">
        <f>ROUNDUP(IF(OR(L212&lt;=0.85,(AA212&lt;=0.85)),0,IF((L212&lt;AA212),(K212-(G212*0.85)),((AA212*G212)-(G212*0.85)))),0)</f>
        <v>0</v>
      </c>
      <c r="AF212" s="18">
        <f>P212/(K212+P212)</f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f>SUM(AG212:AK212)</f>
        <v>0</v>
      </c>
      <c r="AM212" s="15">
        <v>7</v>
      </c>
      <c r="AN212" s="15">
        <v>5</v>
      </c>
      <c r="AO212" s="15">
        <v>1</v>
      </c>
      <c r="AP212" s="15">
        <v>0</v>
      </c>
      <c r="AQ212" s="15">
        <f>SUM(AM212:AP212)</f>
        <v>0</v>
      </c>
      <c r="AR212" s="15" t="s">
        <v>62</v>
      </c>
      <c r="AS212" s="15" t="s">
        <v>81</v>
      </c>
      <c r="AT212" s="15" t="s">
        <v>64</v>
      </c>
      <c r="AU212" s="15">
        <v>2</v>
      </c>
      <c r="AV212" s="15">
        <v>2.29</v>
      </c>
      <c r="AW212" s="15">
        <v>1.44</v>
      </c>
      <c r="AX212" s="15">
        <v>1.84</v>
      </c>
      <c r="AY212" s="18">
        <v>0.96</v>
      </c>
      <c r="AZ212" s="18">
        <v>0.8593</v>
      </c>
      <c r="BA212" s="18">
        <v>0.6062</v>
      </c>
      <c r="BB212" s="15" t="s">
        <v>486</v>
      </c>
      <c r="BC212" s="15" t="s">
        <v>66</v>
      </c>
    </row>
    <row r="213" spans="1:55">
      <c r="A213" s="15" t="s">
        <v>67</v>
      </c>
      <c r="B213" s="15" t="s">
        <v>68</v>
      </c>
      <c r="C213" s="16" t="s">
        <v>94</v>
      </c>
      <c r="D213" s="17">
        <v>7</v>
      </c>
      <c r="E213" s="17" t="s">
        <v>522</v>
      </c>
      <c r="F213" s="15" t="s">
        <v>523</v>
      </c>
      <c r="G213" s="15">
        <v>15</v>
      </c>
      <c r="H213" s="15">
        <v>14</v>
      </c>
      <c r="I213" s="15">
        <v>2</v>
      </c>
      <c r="J213" s="15">
        <v>0</v>
      </c>
      <c r="K213" s="15">
        <f>H213-I213-J213</f>
        <v>0</v>
      </c>
      <c r="L213" s="18">
        <f>K213/G213</f>
        <v>0</v>
      </c>
      <c r="M213" s="16">
        <v>0.61</v>
      </c>
      <c r="N213" s="15">
        <v>6</v>
      </c>
      <c r="O213" s="15">
        <v>0</v>
      </c>
      <c r="P213" s="15">
        <f>N213-O213</f>
        <v>0</v>
      </c>
      <c r="Q213" s="18">
        <v>0.9</v>
      </c>
      <c r="R213" s="19">
        <f>P213*Q213</f>
        <v>0</v>
      </c>
      <c r="S213" s="15">
        <v>0</v>
      </c>
      <c r="T213" s="15">
        <v>0</v>
      </c>
      <c r="U213" s="15">
        <v>2</v>
      </c>
      <c r="V213" s="19">
        <f>(((S213+T213)*Q213))+U213</f>
        <v>0</v>
      </c>
      <c r="W213" s="15">
        <v>0</v>
      </c>
      <c r="X213" s="15">
        <v>1</v>
      </c>
      <c r="Y213" s="15">
        <v>0</v>
      </c>
      <c r="Z213" s="19">
        <v>0.8373099</v>
      </c>
      <c r="AA213" s="18">
        <f>(K213+R213+V213-W213-X213-Y213-Z213)/G213</f>
        <v>0</v>
      </c>
      <c r="AB213" s="15">
        <f>IF((((G213*$AA$6)-K213-R213-V213+W213+X213+Y213+Z213)/Q213)&gt;0,ROUNDUP((((G213*$AA$6)-K213-R213-V213+W213+X213+Y213+Z213)/Q213),0),0)</f>
        <v>0</v>
      </c>
      <c r="AC213" s="15">
        <f>IF(((G213-K213-R213-V213+W213+X213+Y213+Z213)/Q213)&gt;0,ROUNDUP(((G213-K213-R213-V213+W213+X213+Y213+Z213)/Q213),0),0)</f>
        <v>0</v>
      </c>
      <c r="AD213" s="16">
        <f>IF((AND(L213&gt;0.9,AA213&gt;0.9)),"Category 1",IF((AND(L213&gt;0.85,AA213&gt;0.85)),"Category 2","None"))</f>
        <v>0</v>
      </c>
      <c r="AE213" s="15">
        <f>ROUNDUP(IF(OR(L213&lt;=0.85,(AA213&lt;=0.85)),0,IF((L213&lt;AA213),(K213-(G213*0.85)),((AA213*G213)-(G213*0.85)))),0)</f>
        <v>0</v>
      </c>
      <c r="AF213" s="18">
        <f>P213/(K213+P213)</f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5</v>
      </c>
      <c r="AL213" s="15">
        <f>SUM(AG213:AK213)</f>
        <v>0</v>
      </c>
      <c r="AM213" s="15">
        <v>1</v>
      </c>
      <c r="AN213" s="15">
        <v>0</v>
      </c>
      <c r="AO213" s="15">
        <v>0</v>
      </c>
      <c r="AP213" s="15">
        <v>0</v>
      </c>
      <c r="AQ213" s="15">
        <f>SUM(AM213:AP213)</f>
        <v>0</v>
      </c>
      <c r="AR213" s="15" t="s">
        <v>62</v>
      </c>
      <c r="AS213" s="15" t="s">
        <v>71</v>
      </c>
      <c r="AT213" s="15" t="s">
        <v>64</v>
      </c>
      <c r="AU213" s="15">
        <v>7</v>
      </c>
      <c r="AV213" s="15">
        <v>0.99</v>
      </c>
      <c r="AW213" s="15">
        <v>0.36</v>
      </c>
      <c r="AX213" s="15">
        <v>0.89</v>
      </c>
      <c r="AY213" s="18">
        <v>0.875</v>
      </c>
      <c r="AZ213" s="18">
        <v>0.9167</v>
      </c>
      <c r="BA213" s="18">
        <v>0.8433</v>
      </c>
      <c r="BB213" s="15" t="s">
        <v>195</v>
      </c>
      <c r="BC213" s="15" t="s">
        <v>66</v>
      </c>
    </row>
    <row r="214" spans="1:55">
      <c r="A214" s="15" t="s">
        <v>57</v>
      </c>
      <c r="B214" s="15" t="s">
        <v>157</v>
      </c>
      <c r="C214" s="16" t="s">
        <v>94</v>
      </c>
      <c r="D214" s="17">
        <v>7</v>
      </c>
      <c r="E214" s="17" t="s">
        <v>524</v>
      </c>
      <c r="F214" s="15" t="s">
        <v>525</v>
      </c>
      <c r="G214" s="15">
        <v>26</v>
      </c>
      <c r="H214" s="15">
        <v>23</v>
      </c>
      <c r="I214" s="15">
        <v>0</v>
      </c>
      <c r="J214" s="15">
        <v>0</v>
      </c>
      <c r="K214" s="15">
        <f>H214-I214-J214</f>
        <v>0</v>
      </c>
      <c r="L214" s="18">
        <f>K214/G214</f>
        <v>0</v>
      </c>
      <c r="M214" s="16">
        <v>0.97</v>
      </c>
      <c r="N214" s="15">
        <v>7</v>
      </c>
      <c r="O214" s="15">
        <v>0</v>
      </c>
      <c r="P214" s="15">
        <f>N214-O214</f>
        <v>0</v>
      </c>
      <c r="Q214" s="18">
        <v>0.8409</v>
      </c>
      <c r="R214" s="19">
        <f>P214*Q214</f>
        <v>0</v>
      </c>
      <c r="S214" s="15">
        <v>0</v>
      </c>
      <c r="T214" s="15">
        <v>0</v>
      </c>
      <c r="U214" s="15">
        <v>0</v>
      </c>
      <c r="V214" s="19">
        <f>(((S214+T214)*Q214))+U214</f>
        <v>0</v>
      </c>
      <c r="W214" s="15">
        <v>1</v>
      </c>
      <c r="X214" s="15">
        <v>0</v>
      </c>
      <c r="Y214" s="15">
        <v>0</v>
      </c>
      <c r="Z214" s="19">
        <v>1.0029972</v>
      </c>
      <c r="AA214" s="18">
        <f>(K214+R214+V214-W214-X214-Y214-Z214)/G214</f>
        <v>0</v>
      </c>
      <c r="AB214" s="15">
        <f>IF((((G214*$AA$6)-K214-R214-V214+W214+X214+Y214+Z214)/Q214)&gt;0,ROUNDUP((((G214*$AA$6)-K214-R214-V214+W214+X214+Y214+Z214)/Q214),0),0)</f>
        <v>0</v>
      </c>
      <c r="AC214" s="15">
        <f>IF(((G214-K214-R214-V214+W214+X214+Y214+Z214)/Q214)&gt;0,ROUNDUP(((G214-K214-R214-V214+W214+X214+Y214+Z214)/Q214),0),0)</f>
        <v>0</v>
      </c>
      <c r="AD214" s="16">
        <f>IF((AND(L214&gt;0.9,AA214&gt;0.9)),"Category 1",IF((AND(L214&gt;0.85,AA214&gt;0.85)),"Category 2","None"))</f>
        <v>0</v>
      </c>
      <c r="AE214" s="15">
        <f>ROUNDUP(IF(OR(L214&lt;=0.85,(AA214&lt;=0.85)),0,IF((L214&lt;AA214),(K214-(G214*0.85)),((AA214*G214)-(G214*0.85)))),0)</f>
        <v>0</v>
      </c>
      <c r="AF214" s="18">
        <f>P214/(K214+P214)</f>
        <v>0</v>
      </c>
      <c r="AG214" s="15">
        <v>0</v>
      </c>
      <c r="AH214" s="15">
        <v>4</v>
      </c>
      <c r="AI214" s="15">
        <v>0</v>
      </c>
      <c r="AJ214" s="15">
        <v>0</v>
      </c>
      <c r="AK214" s="15">
        <v>0</v>
      </c>
      <c r="AL214" s="15">
        <f>SUM(AG214:AK214)</f>
        <v>0</v>
      </c>
      <c r="AM214" s="15">
        <v>3</v>
      </c>
      <c r="AN214" s="15">
        <v>0</v>
      </c>
      <c r="AO214" s="15">
        <v>0</v>
      </c>
      <c r="AP214" s="15">
        <v>0</v>
      </c>
      <c r="AQ214" s="15">
        <f>SUM(AM214:AP214)</f>
        <v>0</v>
      </c>
      <c r="AR214" s="15" t="s">
        <v>62</v>
      </c>
      <c r="AS214" s="15" t="s">
        <v>63</v>
      </c>
      <c r="AT214" s="15" t="s">
        <v>64</v>
      </c>
      <c r="AU214" s="15">
        <v>7</v>
      </c>
      <c r="AV214" s="15">
        <v>1.11</v>
      </c>
      <c r="AW214" s="15">
        <v>0.81</v>
      </c>
      <c r="AX214" s="15">
        <v>0.89</v>
      </c>
      <c r="AY214" s="18">
        <v>0.84</v>
      </c>
      <c r="AZ214" s="18">
        <v>0.8889</v>
      </c>
      <c r="BA214" s="18">
        <v>0.8433</v>
      </c>
      <c r="BB214" s="15" t="s">
        <v>195</v>
      </c>
      <c r="BC214" s="15" t="s">
        <v>66</v>
      </c>
    </row>
    <row r="215" spans="1:55">
      <c r="A215" s="15" t="s">
        <v>67</v>
      </c>
      <c r="B215" s="15" t="s">
        <v>100</v>
      </c>
      <c r="C215" s="16" t="s">
        <v>94</v>
      </c>
      <c r="D215" s="17">
        <v>5</v>
      </c>
      <c r="E215" s="17" t="s">
        <v>526</v>
      </c>
      <c r="F215" s="15" t="s">
        <v>527</v>
      </c>
      <c r="G215" s="15">
        <v>11</v>
      </c>
      <c r="H215" s="15">
        <v>9</v>
      </c>
      <c r="I215" s="15">
        <v>0</v>
      </c>
      <c r="J215" s="15">
        <v>0</v>
      </c>
      <c r="K215" s="15">
        <f>H215-I215-J215</f>
        <v>0</v>
      </c>
      <c r="L215" s="18">
        <f>K215/G215</f>
        <v>0</v>
      </c>
      <c r="M215" s="16">
        <v>0.66</v>
      </c>
      <c r="N215" s="15">
        <v>4</v>
      </c>
      <c r="O215" s="15">
        <v>0</v>
      </c>
      <c r="P215" s="15">
        <f>N215-O215</f>
        <v>0</v>
      </c>
      <c r="Q215" s="18">
        <v>0.8438</v>
      </c>
      <c r="R215" s="19">
        <f>P215*Q215</f>
        <v>0</v>
      </c>
      <c r="S215" s="15">
        <v>0</v>
      </c>
      <c r="T215" s="15">
        <v>0</v>
      </c>
      <c r="U215" s="15">
        <v>0</v>
      </c>
      <c r="V215" s="19">
        <f>(((S215+T215)*Q215))+U215</f>
        <v>0</v>
      </c>
      <c r="W215" s="15">
        <v>1</v>
      </c>
      <c r="X215" s="15">
        <v>1</v>
      </c>
      <c r="Y215" s="15">
        <v>0</v>
      </c>
      <c r="Z215" s="19">
        <v>0.2113471</v>
      </c>
      <c r="AA215" s="18">
        <f>(K215+R215+V215-W215-X215-Y215-Z215)/G215</f>
        <v>0</v>
      </c>
      <c r="AB215" s="15">
        <f>IF((((G215*$AA$6)-K215-R215-V215+W215+X215+Y215+Z215)/Q215)&gt;0,ROUNDUP((((G215*$AA$6)-K215-R215-V215+W215+X215+Y215+Z215)/Q215),0),0)</f>
        <v>0</v>
      </c>
      <c r="AC215" s="15">
        <f>IF(((G215-K215-R215-V215+W215+X215+Y215+Z215)/Q215)&gt;0,ROUNDUP(((G215-K215-R215-V215+W215+X215+Y215+Z215)/Q215),0),0)</f>
        <v>0</v>
      </c>
      <c r="AD215" s="16">
        <f>IF((AND(L215&gt;0.9,AA215&gt;0.9)),"Category 1",IF((AND(L215&gt;0.85,AA215&gt;0.85)),"Category 2","None"))</f>
        <v>0</v>
      </c>
      <c r="AE215" s="15">
        <f>ROUNDUP(IF(OR(L215&lt;=0.85,(AA215&lt;=0.85)),0,IF((L215&lt;AA215),(K215-(G215*0.85)),((AA215*G215)-(G215*0.85)))),0)</f>
        <v>0</v>
      </c>
      <c r="AF215" s="18">
        <f>P215/(K215+P215)</f>
        <v>0</v>
      </c>
      <c r="AG215" s="15">
        <v>0</v>
      </c>
      <c r="AH215" s="15">
        <v>1</v>
      </c>
      <c r="AI215" s="15">
        <v>0</v>
      </c>
      <c r="AJ215" s="15">
        <v>0</v>
      </c>
      <c r="AK215" s="15">
        <v>2</v>
      </c>
      <c r="AL215" s="15">
        <f>SUM(AG215:AK215)</f>
        <v>0</v>
      </c>
      <c r="AM215" s="15">
        <v>0</v>
      </c>
      <c r="AN215" s="15">
        <v>0</v>
      </c>
      <c r="AO215" s="15">
        <v>0</v>
      </c>
      <c r="AP215" s="15">
        <v>1</v>
      </c>
      <c r="AQ215" s="15">
        <f>SUM(AM215:AP215)</f>
        <v>0</v>
      </c>
      <c r="AR215" s="15" t="s">
        <v>62</v>
      </c>
      <c r="AS215" s="15" t="s">
        <v>81</v>
      </c>
      <c r="AT215" s="15" t="s">
        <v>64</v>
      </c>
      <c r="AU215" s="15">
        <v>7</v>
      </c>
      <c r="AV215" s="15">
        <v>0.66</v>
      </c>
      <c r="AW215" s="15">
        <v>0.36</v>
      </c>
      <c r="AX215" s="15">
        <v>0.75</v>
      </c>
      <c r="AY215" s="18">
        <v>0.8148</v>
      </c>
      <c r="AZ215" s="18">
        <v>0.8844</v>
      </c>
      <c r="BA215" s="18">
        <v>0.8755</v>
      </c>
      <c r="BB215" s="15" t="s">
        <v>97</v>
      </c>
      <c r="BC215" s="15" t="s">
        <v>66</v>
      </c>
    </row>
    <row r="216" spans="1:55">
      <c r="A216" s="15" t="s">
        <v>67</v>
      </c>
      <c r="B216" s="15" t="s">
        <v>77</v>
      </c>
      <c r="C216" s="16" t="s">
        <v>78</v>
      </c>
      <c r="D216" s="17">
        <v>12</v>
      </c>
      <c r="E216" s="17" t="s">
        <v>528</v>
      </c>
      <c r="F216" s="15" t="s">
        <v>529</v>
      </c>
      <c r="G216" s="15">
        <v>114</v>
      </c>
      <c r="H216" s="15">
        <v>83</v>
      </c>
      <c r="I216" s="15">
        <v>0</v>
      </c>
      <c r="J216" s="15">
        <v>0</v>
      </c>
      <c r="K216" s="15">
        <f>H216-I216-J216</f>
        <v>0</v>
      </c>
      <c r="L216" s="18">
        <f>K216/G216</f>
        <v>0</v>
      </c>
      <c r="M216" s="16">
        <v>2.12</v>
      </c>
      <c r="N216" s="15">
        <v>25</v>
      </c>
      <c r="O216" s="15">
        <v>0</v>
      </c>
      <c r="P216" s="15">
        <f>N216-O216</f>
        <v>0</v>
      </c>
      <c r="Q216" s="18">
        <v>0.791</v>
      </c>
      <c r="R216" s="19">
        <f>P216*Q216</f>
        <v>0</v>
      </c>
      <c r="S216" s="15">
        <v>3</v>
      </c>
      <c r="T216" s="15">
        <v>0</v>
      </c>
      <c r="U216" s="15">
        <v>0</v>
      </c>
      <c r="V216" s="19">
        <f>(((S216+T216)*Q216))+U216</f>
        <v>0</v>
      </c>
      <c r="W216" s="15">
        <v>0</v>
      </c>
      <c r="X216" s="15">
        <v>0</v>
      </c>
      <c r="Y216" s="15">
        <v>0</v>
      </c>
      <c r="Z216" s="19">
        <v>11.6433425</v>
      </c>
      <c r="AA216" s="18">
        <f>(K216+R216+V216-W216-X216-Y216-Z216)/G216</f>
        <v>0</v>
      </c>
      <c r="AB216" s="15">
        <f>IF((((G216*$AA$6)-K216-R216-V216+W216+X216+Y216+Z216)/Q216)&gt;0,ROUNDUP((((G216*$AA$6)-K216-R216-V216+W216+X216+Y216+Z216)/Q216),0),0)</f>
        <v>0</v>
      </c>
      <c r="AC216" s="15">
        <f>IF(((G216-K216-R216-V216+W216+X216+Y216+Z216)/Q216)&gt;0,ROUNDUP(((G216-K216-R216-V216+W216+X216+Y216+Z216)/Q216),0),0)</f>
        <v>0</v>
      </c>
      <c r="AD216" s="16">
        <f>IF((AND(L216&gt;0.9,AA216&gt;0.9)),"Category 1",IF((AND(L216&gt;0.85,AA216&gt;0.85)),"Category 2","None"))</f>
        <v>0</v>
      </c>
      <c r="AE216" s="15">
        <f>ROUNDUP(IF(OR(L216&lt;=0.85,(AA216&lt;=0.85)),0,IF((L216&lt;AA216),(K216-(G216*0.85)),((AA216*G216)-(G216*0.85)))),0)</f>
        <v>0</v>
      </c>
      <c r="AF216" s="18">
        <f>P216/(K216+P216)</f>
        <v>0</v>
      </c>
      <c r="AG216" s="15">
        <v>0</v>
      </c>
      <c r="AH216" s="15">
        <v>1</v>
      </c>
      <c r="AI216" s="15">
        <v>1</v>
      </c>
      <c r="AJ216" s="15">
        <v>0</v>
      </c>
      <c r="AK216" s="15">
        <v>1</v>
      </c>
      <c r="AL216" s="15">
        <f>SUM(AG216:AK216)</f>
        <v>0</v>
      </c>
      <c r="AM216" s="15">
        <v>13</v>
      </c>
      <c r="AN216" s="15">
        <v>2</v>
      </c>
      <c r="AO216" s="15">
        <v>3</v>
      </c>
      <c r="AP216" s="15">
        <v>4</v>
      </c>
      <c r="AQ216" s="15">
        <f>SUM(AM216:AP216)</f>
        <v>0</v>
      </c>
      <c r="AR216" s="15" t="s">
        <v>62</v>
      </c>
      <c r="AS216" s="15" t="s">
        <v>81</v>
      </c>
      <c r="AT216" s="15" t="s">
        <v>142</v>
      </c>
      <c r="AU216" s="15">
        <v>3</v>
      </c>
      <c r="AV216" s="15">
        <v>2.52</v>
      </c>
      <c r="AW216" s="15">
        <v>2.11</v>
      </c>
      <c r="AX216" s="15">
        <v>1.99</v>
      </c>
      <c r="AY216" s="18">
        <v>0.7128</v>
      </c>
      <c r="AZ216" s="18">
        <v>0.8</v>
      </c>
      <c r="BA216" s="18">
        <v>0.7554</v>
      </c>
      <c r="BB216" s="15" t="s">
        <v>93</v>
      </c>
      <c r="BC216" s="15" t="s">
        <v>66</v>
      </c>
    </row>
    <row r="217" spans="1:55">
      <c r="A217" s="15" t="s">
        <v>83</v>
      </c>
      <c r="B217" s="15" t="s">
        <v>89</v>
      </c>
      <c r="C217" s="16" t="s">
        <v>94</v>
      </c>
      <c r="D217" s="17">
        <v>10</v>
      </c>
      <c r="E217" s="17" t="s">
        <v>530</v>
      </c>
      <c r="F217" s="15" t="s">
        <v>531</v>
      </c>
      <c r="G217" s="15">
        <v>28</v>
      </c>
      <c r="H217" s="15">
        <v>27</v>
      </c>
      <c r="I217" s="15">
        <v>0</v>
      </c>
      <c r="J217" s="15">
        <v>0</v>
      </c>
      <c r="K217" s="15">
        <f>H217-I217-J217</f>
        <v>0</v>
      </c>
      <c r="L217" s="18">
        <f>K217/G217</f>
        <v>0</v>
      </c>
      <c r="M217" s="16">
        <v>0.75</v>
      </c>
      <c r="N217" s="15">
        <v>4</v>
      </c>
      <c r="O217" s="15">
        <v>0</v>
      </c>
      <c r="P217" s="15">
        <f>N217-O217</f>
        <v>0</v>
      </c>
      <c r="Q217" s="18">
        <v>0.9333</v>
      </c>
      <c r="R217" s="19">
        <f>P217*Q217</f>
        <v>0</v>
      </c>
      <c r="S217" s="15">
        <v>0</v>
      </c>
      <c r="T217" s="15">
        <v>0</v>
      </c>
      <c r="U217" s="15">
        <v>0</v>
      </c>
      <c r="V217" s="19">
        <f>(((S217+T217)*Q217))+U217</f>
        <v>0</v>
      </c>
      <c r="W217" s="15">
        <v>0</v>
      </c>
      <c r="X217" s="15">
        <v>0</v>
      </c>
      <c r="Y217" s="15">
        <v>0</v>
      </c>
      <c r="Z217" s="19">
        <v>1.1800153</v>
      </c>
      <c r="AA217" s="18">
        <f>(K217+R217+V217-W217-X217-Y217-Z217)/G217</f>
        <v>0</v>
      </c>
      <c r="AB217" s="15">
        <f>IF((((G217*$AA$6)-K217-R217-V217+W217+X217+Y217+Z217)/Q217)&gt;0,ROUNDUP((((G217*$AA$6)-K217-R217-V217+W217+X217+Y217+Z217)/Q217),0),0)</f>
        <v>0</v>
      </c>
      <c r="AC217" s="15">
        <f>IF(((G217-K217-R217-V217+W217+X217+Y217+Z217)/Q217)&gt;0,ROUNDUP(((G217-K217-R217-V217+W217+X217+Y217+Z217)/Q217),0),0)</f>
        <v>0</v>
      </c>
      <c r="AD217" s="16">
        <f>IF((AND(L217&gt;0.9,AA217&gt;0.9)),"Category 1",IF((AND(L217&gt;0.85,AA217&gt;0.85)),"Category 2","None"))</f>
        <v>0</v>
      </c>
      <c r="AE217" s="15">
        <f>ROUNDUP(IF(OR(L217&lt;=0.85,(AA217&lt;=0.85)),0,IF((L217&lt;AA217),(K217-(G217*0.85)),((AA217*G217)-(G217*0.85)))),0)</f>
        <v>0</v>
      </c>
      <c r="AF217" s="18">
        <f>P217/(K217+P217)</f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f>SUM(AG217:AK217)</f>
        <v>0</v>
      </c>
      <c r="AM217" s="15">
        <v>3</v>
      </c>
      <c r="AN217" s="15">
        <v>1</v>
      </c>
      <c r="AO217" s="15">
        <v>0</v>
      </c>
      <c r="AP217" s="15">
        <v>0</v>
      </c>
      <c r="AQ217" s="15">
        <f>SUM(AM217:AP217)</f>
        <v>0</v>
      </c>
      <c r="AR217" s="15" t="s">
        <v>62</v>
      </c>
      <c r="AS217" s="15" t="s">
        <v>92</v>
      </c>
      <c r="AT217" s="15" t="s">
        <v>142</v>
      </c>
      <c r="AU217" s="15">
        <v>7</v>
      </c>
      <c r="AV217" s="15">
        <v>0.8</v>
      </c>
      <c r="AW217" s="15">
        <v>0.73</v>
      </c>
      <c r="AX217" s="15">
        <v>0.94</v>
      </c>
      <c r="AY217" s="18">
        <v>0.8571</v>
      </c>
      <c r="AZ217" s="18">
        <v>0.9286</v>
      </c>
      <c r="BA217" s="18">
        <v>0.7949</v>
      </c>
      <c r="BB217" s="15" t="s">
        <v>183</v>
      </c>
      <c r="BC217" s="15" t="s">
        <v>66</v>
      </c>
    </row>
    <row r="218" spans="1:55">
      <c r="A218" s="15" t="s">
        <v>83</v>
      </c>
      <c r="B218" s="15" t="s">
        <v>234</v>
      </c>
      <c r="C218" s="16" t="s">
        <v>94</v>
      </c>
      <c r="D218" s="17">
        <v>4</v>
      </c>
      <c r="E218" s="17" t="s">
        <v>532</v>
      </c>
      <c r="F218" s="15" t="s">
        <v>533</v>
      </c>
      <c r="G218" s="15">
        <v>15</v>
      </c>
      <c r="H218" s="15">
        <v>14</v>
      </c>
      <c r="I218" s="15">
        <v>0</v>
      </c>
      <c r="J218" s="15">
        <v>0</v>
      </c>
      <c r="K218" s="15">
        <f>H218-I218-J218</f>
        <v>0</v>
      </c>
      <c r="L218" s="18">
        <f>K218/G218</f>
        <v>0</v>
      </c>
      <c r="M218" s="16">
        <v>0.64</v>
      </c>
      <c r="N218" s="15">
        <v>0</v>
      </c>
      <c r="O218" s="15">
        <v>0</v>
      </c>
      <c r="P218" s="15">
        <f>N218-O218</f>
        <v>0</v>
      </c>
      <c r="Q218" s="18">
        <v>1</v>
      </c>
      <c r="R218" s="19">
        <f>P218*Q218</f>
        <v>0</v>
      </c>
      <c r="S218" s="15">
        <v>0</v>
      </c>
      <c r="T218" s="15">
        <v>0</v>
      </c>
      <c r="U218" s="15">
        <v>0</v>
      </c>
      <c r="V218" s="19">
        <f>(((S218+T218)*Q218))+U218</f>
        <v>0</v>
      </c>
      <c r="W218" s="15">
        <v>1</v>
      </c>
      <c r="X218" s="15">
        <v>0</v>
      </c>
      <c r="Y218" s="15">
        <v>0</v>
      </c>
      <c r="Z218" s="19">
        <v>0.3604939</v>
      </c>
      <c r="AA218" s="18">
        <f>(K218+R218+V218-W218-X218-Y218-Z218)/G218</f>
        <v>0</v>
      </c>
      <c r="AB218" s="15">
        <f>IF((((G218*$AA$6)-K218-R218-V218+W218+X218+Y218+Z218)/Q218)&gt;0,ROUNDUP((((G218*$AA$6)-K218-R218-V218+W218+X218+Y218+Z218)/Q218),0),0)</f>
        <v>0</v>
      </c>
      <c r="AC218" s="15">
        <f>IF(((G218-K218-R218-V218+W218+X218+Y218+Z218)/Q218)&gt;0,ROUNDUP(((G218-K218-R218-V218+W218+X218+Y218+Z218)/Q218),0),0)</f>
        <v>0</v>
      </c>
      <c r="AD218" s="16">
        <f>IF((AND(L218&gt;0.9,AA218&gt;0.9)),"Category 1",IF((AND(L218&gt;0.85,AA218&gt;0.85)),"Category 2","None"))</f>
        <v>0</v>
      </c>
      <c r="AE218" s="15">
        <f>ROUNDUP(IF(OR(L218&lt;=0.85,(AA218&lt;=0.85)),0,IF((L218&lt;AA218),(K218-(G218*0.85)),((AA218*G218)-(G218*0.85)))),0)</f>
        <v>0</v>
      </c>
      <c r="AF218" s="18">
        <f>P218/(K218+P218)</f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f>SUM(AG218:AK218)</f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f>SUM(AM218:AP218)</f>
        <v>0</v>
      </c>
      <c r="AR218" s="15" t="s">
        <v>62</v>
      </c>
      <c r="AS218" s="15" t="s">
        <v>113</v>
      </c>
      <c r="AT218" s="15" t="s">
        <v>64</v>
      </c>
      <c r="AU218" s="15">
        <v>3</v>
      </c>
      <c r="AV218" s="15">
        <v>0.7</v>
      </c>
      <c r="AW218" s="15">
        <v>0.23</v>
      </c>
      <c r="AX218" s="15">
        <v>0.49</v>
      </c>
      <c r="AY218" s="18">
        <v>1</v>
      </c>
      <c r="AZ218" s="18">
        <v>0.9921</v>
      </c>
      <c r="BA218" s="18">
        <v>0.9567</v>
      </c>
      <c r="BB218" s="15" t="s">
        <v>186</v>
      </c>
      <c r="BC218" s="15" t="s">
        <v>66</v>
      </c>
    </row>
    <row r="219" spans="1:55">
      <c r="A219" s="15" t="s">
        <v>67</v>
      </c>
      <c r="B219" s="15" t="s">
        <v>305</v>
      </c>
      <c r="C219" s="16" t="s">
        <v>94</v>
      </c>
      <c r="D219" s="17">
        <v>7</v>
      </c>
      <c r="E219" s="17" t="s">
        <v>534</v>
      </c>
      <c r="F219" s="15" t="s">
        <v>535</v>
      </c>
      <c r="G219" s="15">
        <v>11</v>
      </c>
      <c r="H219" s="15">
        <v>12</v>
      </c>
      <c r="I219" s="15">
        <v>1</v>
      </c>
      <c r="J219" s="15">
        <v>0</v>
      </c>
      <c r="K219" s="15">
        <f>H219-I219-J219</f>
        <v>0</v>
      </c>
      <c r="L219" s="18">
        <f>K219/G219</f>
        <v>0</v>
      </c>
      <c r="M219" s="16">
        <v>1.31</v>
      </c>
      <c r="N219" s="15">
        <v>1</v>
      </c>
      <c r="O219" s="15">
        <v>0</v>
      </c>
      <c r="P219" s="15">
        <f>N219-O219</f>
        <v>0</v>
      </c>
      <c r="Q219" s="18">
        <v>0.7667</v>
      </c>
      <c r="R219" s="19">
        <f>P219*Q219</f>
        <v>0</v>
      </c>
      <c r="S219" s="15">
        <v>1</v>
      </c>
      <c r="T219" s="15">
        <v>0</v>
      </c>
      <c r="U219" s="15">
        <v>1</v>
      </c>
      <c r="V219" s="19">
        <f>(((S219+T219)*Q219))+U219</f>
        <v>0</v>
      </c>
      <c r="W219" s="15">
        <v>0</v>
      </c>
      <c r="X219" s="15">
        <v>0</v>
      </c>
      <c r="Y219" s="15">
        <v>0</v>
      </c>
      <c r="Z219" s="19">
        <v>0.7873994</v>
      </c>
      <c r="AA219" s="18">
        <f>(K219+R219+V219-W219-X219-Y219-Z219)/G219</f>
        <v>0</v>
      </c>
      <c r="AB219" s="15">
        <f>IF((((G219*$AA$6)-K219-R219-V219+W219+X219+Y219+Z219)/Q219)&gt;0,ROUNDUP((((G219*$AA$6)-K219-R219-V219+W219+X219+Y219+Z219)/Q219),0),0)</f>
        <v>0</v>
      </c>
      <c r="AC219" s="15">
        <f>IF(((G219-K219-R219-V219+W219+X219+Y219+Z219)/Q219)&gt;0,ROUNDUP(((G219-K219-R219-V219+W219+X219+Y219+Z219)/Q219),0),0)</f>
        <v>0</v>
      </c>
      <c r="AD219" s="16">
        <f>IF((AND(L219&gt;0.9,AA219&gt;0.9)),"Category 1",IF((AND(L219&gt;0.85,AA219&gt;0.85)),"Category 2","None"))</f>
        <v>0</v>
      </c>
      <c r="AE219" s="15">
        <f>ROUNDUP(IF(OR(L219&lt;=0.85,(AA219&lt;=0.85)),0,IF((L219&lt;AA219),(K219-(G219*0.85)),((AA219*G219)-(G219*0.85)))),0)</f>
        <v>0</v>
      </c>
      <c r="AF219" s="18">
        <f>P219/(K219+P219)</f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f>SUM(AG219:AK219)</f>
        <v>0</v>
      </c>
      <c r="AM219" s="15">
        <v>1</v>
      </c>
      <c r="AN219" s="15">
        <v>0</v>
      </c>
      <c r="AO219" s="15">
        <v>0</v>
      </c>
      <c r="AP219" s="15">
        <v>0</v>
      </c>
      <c r="AQ219" s="15">
        <f>SUM(AM219:AP219)</f>
        <v>0</v>
      </c>
      <c r="AR219" s="15" t="s">
        <v>62</v>
      </c>
      <c r="AS219" s="15" t="s">
        <v>71</v>
      </c>
      <c r="AT219" s="15" t="s">
        <v>64</v>
      </c>
      <c r="AU219" s="15">
        <v>7</v>
      </c>
      <c r="AV219" s="15">
        <v>1.73</v>
      </c>
      <c r="AW219" s="15">
        <v>0.65</v>
      </c>
      <c r="AX219" s="15">
        <v>0.89</v>
      </c>
      <c r="AY219" s="18">
        <v>0.7</v>
      </c>
      <c r="AZ219" s="18">
        <v>0.9</v>
      </c>
      <c r="BA219" s="18">
        <v>0.8433</v>
      </c>
      <c r="BB219" s="15" t="s">
        <v>195</v>
      </c>
      <c r="BC219" s="15" t="s">
        <v>66</v>
      </c>
    </row>
    <row r="220" spans="1:55">
      <c r="A220" s="15" t="s">
        <v>83</v>
      </c>
      <c r="B220" s="15" t="s">
        <v>110</v>
      </c>
      <c r="C220" s="16" t="s">
        <v>78</v>
      </c>
      <c r="D220" s="17">
        <v>8</v>
      </c>
      <c r="E220" s="17" t="s">
        <v>536</v>
      </c>
      <c r="F220" s="15" t="s">
        <v>537</v>
      </c>
      <c r="G220" s="15">
        <v>36</v>
      </c>
      <c r="H220" s="15">
        <v>35</v>
      </c>
      <c r="I220" s="15">
        <v>0</v>
      </c>
      <c r="J220" s="15">
        <v>0</v>
      </c>
      <c r="K220" s="15">
        <f>H220-I220-J220</f>
        <v>0</v>
      </c>
      <c r="L220" s="18">
        <f>K220/G220</f>
        <v>0</v>
      </c>
      <c r="M220" s="16">
        <v>2.07</v>
      </c>
      <c r="N220" s="15">
        <v>4</v>
      </c>
      <c r="O220" s="15">
        <v>0</v>
      </c>
      <c r="P220" s="15">
        <f>N220-O220</f>
        <v>0</v>
      </c>
      <c r="Q220" s="18">
        <v>0.6731</v>
      </c>
      <c r="R220" s="19">
        <f>P220*Q220</f>
        <v>0</v>
      </c>
      <c r="S220" s="15">
        <v>2</v>
      </c>
      <c r="T220" s="15">
        <v>2</v>
      </c>
      <c r="U220" s="15">
        <v>0</v>
      </c>
      <c r="V220" s="19">
        <f>(((S220+T220)*Q220))+U220</f>
        <v>0</v>
      </c>
      <c r="W220" s="15">
        <v>0</v>
      </c>
      <c r="X220" s="15">
        <v>0</v>
      </c>
      <c r="Y220" s="15">
        <v>0</v>
      </c>
      <c r="Z220" s="19">
        <v>3.0098054</v>
      </c>
      <c r="AA220" s="18">
        <f>(K220+R220+V220-W220-X220-Y220-Z220)/G220</f>
        <v>0</v>
      </c>
      <c r="AB220" s="15">
        <f>IF((((G220*$AA$6)-K220-R220-V220+W220+X220+Y220+Z220)/Q220)&gt;0,ROUNDUP((((G220*$AA$6)-K220-R220-V220+W220+X220+Y220+Z220)/Q220),0),0)</f>
        <v>0</v>
      </c>
      <c r="AC220" s="15">
        <f>IF(((G220-K220-R220-V220+W220+X220+Y220+Z220)/Q220)&gt;0,ROUNDUP(((G220-K220-R220-V220+W220+X220+Y220+Z220)/Q220),0),0)</f>
        <v>0</v>
      </c>
      <c r="AD220" s="16">
        <f>IF((AND(L220&gt;0.9,AA220&gt;0.9)),"Category 1",IF((AND(L220&gt;0.85,AA220&gt;0.85)),"Category 2","None"))</f>
        <v>0</v>
      </c>
      <c r="AE220" s="15">
        <f>ROUNDUP(IF(OR(L220&lt;=0.85,(AA220&lt;=0.85)),0,IF((L220&lt;AA220),(K220-(G220*0.85)),((AA220*G220)-(G220*0.85)))),0)</f>
        <v>0</v>
      </c>
      <c r="AF220" s="18">
        <f>P220/(K220+P220)</f>
        <v>0</v>
      </c>
      <c r="AG220" s="15">
        <v>0</v>
      </c>
      <c r="AH220" s="15">
        <v>0</v>
      </c>
      <c r="AI220" s="15">
        <v>0</v>
      </c>
      <c r="AJ220" s="15">
        <v>1</v>
      </c>
      <c r="AK220" s="15">
        <v>0</v>
      </c>
      <c r="AL220" s="15">
        <f>SUM(AG220:AK220)</f>
        <v>0</v>
      </c>
      <c r="AM220" s="15">
        <v>2</v>
      </c>
      <c r="AN220" s="15">
        <v>0</v>
      </c>
      <c r="AO220" s="15">
        <v>1</v>
      </c>
      <c r="AP220" s="15">
        <v>0</v>
      </c>
      <c r="AQ220" s="15">
        <f>SUM(AM220:AP220)</f>
        <v>0</v>
      </c>
      <c r="AR220" s="15" t="s">
        <v>62</v>
      </c>
      <c r="AS220" s="15" t="s">
        <v>113</v>
      </c>
      <c r="AT220" s="15" t="s">
        <v>64</v>
      </c>
      <c r="AU220" s="15">
        <v>3</v>
      </c>
      <c r="AV220" s="15">
        <v>2.52</v>
      </c>
      <c r="AW220" s="15">
        <v>2.05</v>
      </c>
      <c r="AX220" s="15">
        <v>1.99</v>
      </c>
      <c r="AY220" s="18">
        <v>0.7128</v>
      </c>
      <c r="AZ220" s="18">
        <v>0.7073</v>
      </c>
      <c r="BA220" s="18">
        <v>0.7554</v>
      </c>
      <c r="BB220" s="15" t="s">
        <v>93</v>
      </c>
      <c r="BC220" s="15" t="s">
        <v>66</v>
      </c>
    </row>
    <row r="221" spans="1:55">
      <c r="A221" s="15" t="s">
        <v>67</v>
      </c>
      <c r="B221" s="15" t="s">
        <v>77</v>
      </c>
      <c r="C221" s="16" t="s">
        <v>94</v>
      </c>
      <c r="D221" s="17">
        <v>5</v>
      </c>
      <c r="E221" s="17" t="s">
        <v>538</v>
      </c>
      <c r="F221" s="15" t="s">
        <v>539</v>
      </c>
      <c r="G221" s="15">
        <v>11</v>
      </c>
      <c r="H221" s="15">
        <v>9</v>
      </c>
      <c r="I221" s="15">
        <v>0</v>
      </c>
      <c r="J221" s="15">
        <v>0</v>
      </c>
      <c r="K221" s="15">
        <f>H221-I221-J221</f>
        <v>0</v>
      </c>
      <c r="L221" s="18">
        <f>K221/G221</f>
        <v>0</v>
      </c>
      <c r="M221" s="16">
        <v>0.9</v>
      </c>
      <c r="N221" s="15">
        <v>6</v>
      </c>
      <c r="O221" s="15">
        <v>0</v>
      </c>
      <c r="P221" s="15">
        <f>N221-O221</f>
        <v>0</v>
      </c>
      <c r="Q221" s="18">
        <v>0.9</v>
      </c>
      <c r="R221" s="19">
        <f>P221*Q221</f>
        <v>0</v>
      </c>
      <c r="S221" s="15">
        <v>0</v>
      </c>
      <c r="T221" s="15">
        <v>0</v>
      </c>
      <c r="U221" s="15">
        <v>0</v>
      </c>
      <c r="V221" s="19">
        <f>(((S221+T221)*Q221))+U221</f>
        <v>0</v>
      </c>
      <c r="W221" s="15">
        <v>1</v>
      </c>
      <c r="X221" s="15">
        <v>0</v>
      </c>
      <c r="Y221" s="15">
        <v>0</v>
      </c>
      <c r="Z221" s="19">
        <v>0.3288177</v>
      </c>
      <c r="AA221" s="18">
        <f>(K221+R221+V221-W221-X221-Y221-Z221)/G221</f>
        <v>0</v>
      </c>
      <c r="AB221" s="15">
        <f>IF((((G221*$AA$6)-K221-R221-V221+W221+X221+Y221+Z221)/Q221)&gt;0,ROUNDUP((((G221*$AA$6)-K221-R221-V221+W221+X221+Y221+Z221)/Q221),0),0)</f>
        <v>0</v>
      </c>
      <c r="AC221" s="15">
        <f>IF(((G221-K221-R221-V221+W221+X221+Y221+Z221)/Q221)&gt;0,ROUNDUP(((G221-K221-R221-V221+W221+X221+Y221+Z221)/Q221),0),0)</f>
        <v>0</v>
      </c>
      <c r="AD221" s="16">
        <f>IF((AND(L221&gt;0.9,AA221&gt;0.9)),"Category 1",IF((AND(L221&gt;0.85,AA221&gt;0.85)),"Category 2","None"))</f>
        <v>0</v>
      </c>
      <c r="AE221" s="15">
        <f>ROUNDUP(IF(OR(L221&lt;=0.85,(AA221&lt;=0.85)),0,IF((L221&lt;AA221),(K221-(G221*0.85)),((AA221*G221)-(G221*0.85)))),0)</f>
        <v>0</v>
      </c>
      <c r="AF221" s="18">
        <f>P221/(K221+P221)</f>
        <v>0</v>
      </c>
      <c r="AG221" s="15">
        <v>0</v>
      </c>
      <c r="AH221" s="15">
        <v>1</v>
      </c>
      <c r="AI221" s="15">
        <v>1</v>
      </c>
      <c r="AJ221" s="15">
        <v>0</v>
      </c>
      <c r="AK221" s="15">
        <v>3</v>
      </c>
      <c r="AL221" s="15">
        <f>SUM(AG221:AK221)</f>
        <v>0</v>
      </c>
      <c r="AM221" s="15">
        <v>0</v>
      </c>
      <c r="AN221" s="15">
        <v>0</v>
      </c>
      <c r="AO221" s="15">
        <v>0</v>
      </c>
      <c r="AP221" s="15">
        <v>1</v>
      </c>
      <c r="AQ221" s="15">
        <f>SUM(AM221:AP221)</f>
        <v>0</v>
      </c>
      <c r="AR221" s="15" t="s">
        <v>62</v>
      </c>
      <c r="AS221" s="15" t="s">
        <v>81</v>
      </c>
      <c r="AT221" s="15" t="s">
        <v>64</v>
      </c>
      <c r="AU221" s="15">
        <v>7</v>
      </c>
      <c r="AV221" s="15">
        <v>1.08</v>
      </c>
      <c r="AW221" s="15">
        <v>0.36</v>
      </c>
      <c r="AX221" s="15">
        <v>0.75</v>
      </c>
      <c r="AY221" s="18">
        <v>0.913</v>
      </c>
      <c r="AZ221" s="18">
        <v>0.8844</v>
      </c>
      <c r="BA221" s="18">
        <v>0.8755</v>
      </c>
      <c r="BB221" s="15" t="s">
        <v>97</v>
      </c>
      <c r="BC221" s="15" t="s">
        <v>66</v>
      </c>
    </row>
    <row r="222" spans="1:55">
      <c r="A222" s="15" t="s">
        <v>67</v>
      </c>
      <c r="B222" s="15" t="s">
        <v>200</v>
      </c>
      <c r="C222" s="16" t="s">
        <v>94</v>
      </c>
      <c r="D222" s="17">
        <v>7</v>
      </c>
      <c r="E222" s="17" t="s">
        <v>540</v>
      </c>
      <c r="F222" s="15" t="s">
        <v>541</v>
      </c>
      <c r="G222" s="15">
        <v>11</v>
      </c>
      <c r="H222" s="15">
        <v>11</v>
      </c>
      <c r="I222" s="15">
        <v>0</v>
      </c>
      <c r="J222" s="15">
        <v>1</v>
      </c>
      <c r="K222" s="15">
        <f>H222-I222-J222</f>
        <v>0</v>
      </c>
      <c r="L222" s="18">
        <f>K222/G222</f>
        <v>0</v>
      </c>
      <c r="M222" s="16">
        <v>0.46</v>
      </c>
      <c r="N222" s="15">
        <v>4</v>
      </c>
      <c r="O222" s="15">
        <v>0</v>
      </c>
      <c r="P222" s="15">
        <f>N222-O222</f>
        <v>0</v>
      </c>
      <c r="Q222" s="18">
        <v>0.875</v>
      </c>
      <c r="R222" s="19">
        <f>P222*Q222</f>
        <v>0</v>
      </c>
      <c r="S222" s="15">
        <v>0</v>
      </c>
      <c r="T222" s="15">
        <v>0</v>
      </c>
      <c r="U222" s="15">
        <v>0</v>
      </c>
      <c r="V222" s="19">
        <f>(((S222+T222)*Q222))+U222</f>
        <v>0</v>
      </c>
      <c r="W222" s="15">
        <v>0</v>
      </c>
      <c r="X222" s="15">
        <v>0</v>
      </c>
      <c r="Y222" s="15">
        <v>0</v>
      </c>
      <c r="Z222" s="19">
        <v>0.188918</v>
      </c>
      <c r="AA222" s="18">
        <f>(K222+R222+V222-W222-X222-Y222-Z222)/G222</f>
        <v>0</v>
      </c>
      <c r="AB222" s="15">
        <f>IF((((G222*$AA$6)-K222-R222-V222+W222+X222+Y222+Z222)/Q222)&gt;0,ROUNDUP((((G222*$AA$6)-K222-R222-V222+W222+X222+Y222+Z222)/Q222),0),0)</f>
        <v>0</v>
      </c>
      <c r="AC222" s="15">
        <f>IF(((G222-K222-R222-V222+W222+X222+Y222+Z222)/Q222)&gt;0,ROUNDUP(((G222-K222-R222-V222+W222+X222+Y222+Z222)/Q222),0),0)</f>
        <v>0</v>
      </c>
      <c r="AD222" s="16">
        <f>IF((AND(L222&gt;0.9,AA222&gt;0.9)),"Category 1",IF((AND(L222&gt;0.85,AA222&gt;0.85)),"Category 2","None"))</f>
        <v>0</v>
      </c>
      <c r="AE222" s="15">
        <f>ROUNDUP(IF(OR(L222&lt;=0.85,(AA222&lt;=0.85)),0,IF((L222&lt;AA222),(K222-(G222*0.85)),((AA222*G222)-(G222*0.85)))),0)</f>
        <v>0</v>
      </c>
      <c r="AF222" s="18">
        <f>P222/(K222+P222)</f>
        <v>0</v>
      </c>
      <c r="AG222" s="15">
        <v>0</v>
      </c>
      <c r="AH222" s="15">
        <v>2</v>
      </c>
      <c r="AI222" s="15">
        <v>0</v>
      </c>
      <c r="AJ222" s="15">
        <v>0</v>
      </c>
      <c r="AK222" s="15">
        <v>2</v>
      </c>
      <c r="AL222" s="15">
        <f>SUM(AG222:AK222)</f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f>SUM(AM222:AP222)</f>
        <v>0</v>
      </c>
      <c r="AR222" s="15" t="s">
        <v>62</v>
      </c>
      <c r="AS222" s="15" t="s">
        <v>71</v>
      </c>
      <c r="AT222" s="15" t="s">
        <v>64</v>
      </c>
      <c r="AU222" s="15">
        <v>7</v>
      </c>
      <c r="AV222" s="15">
        <v>0.56</v>
      </c>
      <c r="AW222" s="15">
        <v>0.32</v>
      </c>
      <c r="AX222" s="15">
        <v>0.89</v>
      </c>
      <c r="AY222" s="18">
        <v>0.8</v>
      </c>
      <c r="AZ222" s="18">
        <v>1</v>
      </c>
      <c r="BA222" s="18">
        <v>0.8433</v>
      </c>
      <c r="BB222" s="15" t="s">
        <v>195</v>
      </c>
      <c r="BC222" s="15" t="s">
        <v>66</v>
      </c>
    </row>
    <row r="223" spans="1:55">
      <c r="A223" s="15" t="s">
        <v>57</v>
      </c>
      <c r="B223" s="15" t="s">
        <v>160</v>
      </c>
      <c r="C223" s="16" t="s">
        <v>94</v>
      </c>
      <c r="D223" s="17">
        <v>5</v>
      </c>
      <c r="E223" s="17" t="s">
        <v>542</v>
      </c>
      <c r="F223" s="15" t="s">
        <v>543</v>
      </c>
      <c r="G223" s="15">
        <v>11</v>
      </c>
      <c r="H223" s="15">
        <v>8</v>
      </c>
      <c r="I223" s="15">
        <v>0</v>
      </c>
      <c r="J223" s="15">
        <v>0</v>
      </c>
      <c r="K223" s="15">
        <f>H223-I223-J223</f>
        <v>0</v>
      </c>
      <c r="L223" s="18">
        <f>K223/G223</f>
        <v>0</v>
      </c>
      <c r="M223" s="16">
        <v>0.61</v>
      </c>
      <c r="N223" s="15">
        <v>3</v>
      </c>
      <c r="O223" s="15">
        <v>0</v>
      </c>
      <c r="P223" s="15">
        <f>N223-O223</f>
        <v>0</v>
      </c>
      <c r="Q223" s="18">
        <v>0.913</v>
      </c>
      <c r="R223" s="19">
        <f>P223*Q223</f>
        <v>0</v>
      </c>
      <c r="S223" s="15">
        <v>1</v>
      </c>
      <c r="T223" s="15">
        <v>0</v>
      </c>
      <c r="U223" s="15">
        <v>0</v>
      </c>
      <c r="V223" s="19">
        <f>(((S223+T223)*Q223))+U223</f>
        <v>0</v>
      </c>
      <c r="W223" s="15">
        <v>0</v>
      </c>
      <c r="X223" s="15">
        <v>0</v>
      </c>
      <c r="Y223" s="15">
        <v>0</v>
      </c>
      <c r="Z223" s="19">
        <v>0.2560327</v>
      </c>
      <c r="AA223" s="18">
        <f>(K223+R223+V223-W223-X223-Y223-Z223)/G223</f>
        <v>0</v>
      </c>
      <c r="AB223" s="15">
        <f>IF((((G223*$AA$6)-K223-R223-V223+W223+X223+Y223+Z223)/Q223)&gt;0,ROUNDUP((((G223*$AA$6)-K223-R223-V223+W223+X223+Y223+Z223)/Q223),0),0)</f>
        <v>0</v>
      </c>
      <c r="AC223" s="15">
        <f>IF(((G223-K223-R223-V223+W223+X223+Y223+Z223)/Q223)&gt;0,ROUNDUP(((G223-K223-R223-V223+W223+X223+Y223+Z223)/Q223),0),0)</f>
        <v>0</v>
      </c>
      <c r="AD223" s="16">
        <f>IF((AND(L223&gt;0.9,AA223&gt;0.9)),"Category 1",IF((AND(L223&gt;0.85,AA223&gt;0.85)),"Category 2","None"))</f>
        <v>0</v>
      </c>
      <c r="AE223" s="15">
        <f>ROUNDUP(IF(OR(L223&lt;=0.85,(AA223&lt;=0.85)),0,IF((L223&lt;AA223),(K223-(G223*0.85)),((AA223*G223)-(G223*0.85)))),0)</f>
        <v>0</v>
      </c>
      <c r="AF223" s="18">
        <f>P223/(K223+P223)</f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2</v>
      </c>
      <c r="AL223" s="15">
        <f>SUM(AG223:AK223)</f>
        <v>0</v>
      </c>
      <c r="AM223" s="15">
        <v>0</v>
      </c>
      <c r="AN223" s="15">
        <v>0</v>
      </c>
      <c r="AO223" s="15">
        <v>0</v>
      </c>
      <c r="AP223" s="15">
        <v>1</v>
      </c>
      <c r="AQ223" s="15">
        <f>SUM(AM223:AP223)</f>
        <v>0</v>
      </c>
      <c r="AR223" s="15" t="s">
        <v>62</v>
      </c>
      <c r="AS223" s="15" t="s">
        <v>92</v>
      </c>
      <c r="AT223" s="15" t="s">
        <v>64</v>
      </c>
      <c r="AU223" s="15">
        <v>7</v>
      </c>
      <c r="AV223" s="15">
        <v>0.78</v>
      </c>
      <c r="AW223" s="15">
        <v>0.43</v>
      </c>
      <c r="AX223" s="15">
        <v>0.75</v>
      </c>
      <c r="AY223" s="18">
        <v>0.8462</v>
      </c>
      <c r="AZ223" s="18">
        <v>1</v>
      </c>
      <c r="BA223" s="18">
        <v>0.8755</v>
      </c>
      <c r="BB223" s="15" t="s">
        <v>97</v>
      </c>
      <c r="BC223" s="15" t="s">
        <v>66</v>
      </c>
    </row>
    <row r="224" spans="1:55">
      <c r="A224" s="15" t="s">
        <v>67</v>
      </c>
      <c r="B224" s="15" t="s">
        <v>77</v>
      </c>
      <c r="C224" s="16" t="s">
        <v>94</v>
      </c>
      <c r="D224" s="17">
        <v>5</v>
      </c>
      <c r="E224" s="17" t="s">
        <v>544</v>
      </c>
      <c r="F224" s="15" t="s">
        <v>545</v>
      </c>
      <c r="G224" s="15">
        <v>10</v>
      </c>
      <c r="H224" s="15">
        <v>9</v>
      </c>
      <c r="I224" s="15">
        <v>0</v>
      </c>
      <c r="J224" s="15">
        <v>0</v>
      </c>
      <c r="K224" s="15">
        <f>H224-I224-J224</f>
        <v>0</v>
      </c>
      <c r="L224" s="18">
        <f>K224/G224</f>
        <v>0</v>
      </c>
      <c r="M224" s="16">
        <v>0.83</v>
      </c>
      <c r="N224" s="15">
        <v>3</v>
      </c>
      <c r="O224" s="15">
        <v>0</v>
      </c>
      <c r="P224" s="15">
        <f>N224-O224</f>
        <v>0</v>
      </c>
      <c r="Q224" s="18">
        <v>1</v>
      </c>
      <c r="R224" s="19">
        <f>P224*Q224</f>
        <v>0</v>
      </c>
      <c r="S224" s="15">
        <v>0</v>
      </c>
      <c r="T224" s="15">
        <v>0</v>
      </c>
      <c r="U224" s="15">
        <v>0</v>
      </c>
      <c r="V224" s="19">
        <f>(((S224+T224)*Q224))+U224</f>
        <v>0</v>
      </c>
      <c r="W224" s="15">
        <v>1</v>
      </c>
      <c r="X224" s="15">
        <v>0</v>
      </c>
      <c r="Y224" s="15">
        <v>0</v>
      </c>
      <c r="Z224" s="19">
        <v>0.3021065</v>
      </c>
      <c r="AA224" s="18">
        <f>(K224+R224+V224-W224-X224-Y224-Z224)/G224</f>
        <v>0</v>
      </c>
      <c r="AB224" s="15">
        <f>IF((((G224*$AA$6)-K224-R224-V224+W224+X224+Y224+Z224)/Q224)&gt;0,ROUNDUP((((G224*$AA$6)-K224-R224-V224+W224+X224+Y224+Z224)/Q224),0),0)</f>
        <v>0</v>
      </c>
      <c r="AC224" s="15">
        <f>IF(((G224-K224-R224-V224+W224+X224+Y224+Z224)/Q224)&gt;0,ROUNDUP(((G224-K224-R224-V224+W224+X224+Y224+Z224)/Q224),0),0)</f>
        <v>0</v>
      </c>
      <c r="AD224" s="16">
        <f>IF((AND(L224&gt;0.9,AA224&gt;0.9)),"Category 1",IF((AND(L224&gt;0.85,AA224&gt;0.85)),"Category 2","None"))</f>
        <v>0</v>
      </c>
      <c r="AE224" s="15">
        <f>ROUNDUP(IF(OR(L224&lt;=0.85,(AA224&lt;=0.85)),0,IF((L224&lt;AA224),(K224-(G224*0.85)),((AA224*G224)-(G224*0.85)))),0)</f>
        <v>0</v>
      </c>
      <c r="AF224" s="18">
        <f>P224/(K224+P224)</f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3</v>
      </c>
      <c r="AL224" s="15">
        <f>SUM(AG224:AK224)</f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f>SUM(AM224:AP224)</f>
        <v>0</v>
      </c>
      <c r="AR224" s="15" t="s">
        <v>62</v>
      </c>
      <c r="AS224" s="15" t="s">
        <v>81</v>
      </c>
      <c r="AT224" s="15" t="s">
        <v>64</v>
      </c>
      <c r="AU224" s="15">
        <v>7</v>
      </c>
      <c r="AV224" s="15">
        <v>0.97</v>
      </c>
      <c r="AW224" s="15">
        <v>0.36</v>
      </c>
      <c r="AX224" s="15">
        <v>0.75</v>
      </c>
      <c r="AY224" s="18">
        <v>1</v>
      </c>
      <c r="AZ224" s="18">
        <v>0.8844</v>
      </c>
      <c r="BA224" s="18">
        <v>0.8755</v>
      </c>
      <c r="BB224" s="15" t="s">
        <v>97</v>
      </c>
      <c r="BC224" s="15" t="s">
        <v>66</v>
      </c>
    </row>
    <row r="225" spans="1:55">
      <c r="A225" s="15" t="s">
        <v>83</v>
      </c>
      <c r="B225" s="15" t="s">
        <v>89</v>
      </c>
      <c r="C225" s="16" t="s">
        <v>94</v>
      </c>
      <c r="D225" s="17">
        <v>8</v>
      </c>
      <c r="E225" s="17" t="s">
        <v>546</v>
      </c>
      <c r="F225" s="15" t="s">
        <v>547</v>
      </c>
      <c r="G225" s="15">
        <v>15</v>
      </c>
      <c r="H225" s="15">
        <v>13</v>
      </c>
      <c r="I225" s="15">
        <v>0</v>
      </c>
      <c r="J225" s="15">
        <v>0</v>
      </c>
      <c r="K225" s="15">
        <f>H225-I225-J225</f>
        <v>0</v>
      </c>
      <c r="L225" s="18">
        <f>K225/G225</f>
        <v>0</v>
      </c>
      <c r="M225" s="16">
        <v>1.07</v>
      </c>
      <c r="N225" s="15">
        <v>0</v>
      </c>
      <c r="O225" s="15">
        <v>0</v>
      </c>
      <c r="P225" s="15">
        <f>N225-O225</f>
        <v>0</v>
      </c>
      <c r="Q225" s="18">
        <v>0.8529</v>
      </c>
      <c r="R225" s="19">
        <f>P225*Q225</f>
        <v>0</v>
      </c>
      <c r="S225" s="15">
        <v>0</v>
      </c>
      <c r="T225" s="15">
        <v>0</v>
      </c>
      <c r="U225" s="15">
        <v>0</v>
      </c>
      <c r="V225" s="19">
        <f>(((S225+T225)*Q225))+U225</f>
        <v>0</v>
      </c>
      <c r="W225" s="15">
        <v>0</v>
      </c>
      <c r="X225" s="15">
        <v>0</v>
      </c>
      <c r="Y225" s="15">
        <v>0</v>
      </c>
      <c r="Z225" s="19">
        <v>0.5539059</v>
      </c>
      <c r="AA225" s="18">
        <f>(K225+R225+V225-W225-X225-Y225-Z225)/G225</f>
        <v>0</v>
      </c>
      <c r="AB225" s="15">
        <f>IF((((G225*$AA$6)-K225-R225-V225+W225+X225+Y225+Z225)/Q225)&gt;0,ROUNDUP((((G225*$AA$6)-K225-R225-V225+W225+X225+Y225+Z225)/Q225),0),0)</f>
        <v>0</v>
      </c>
      <c r="AC225" s="15">
        <f>IF(((G225-K225-R225-V225+W225+X225+Y225+Z225)/Q225)&gt;0,ROUNDUP(((G225-K225-R225-V225+W225+X225+Y225+Z225)/Q225),0),0)</f>
        <v>0</v>
      </c>
      <c r="AD225" s="16">
        <f>IF((AND(L225&gt;0.9,AA225&gt;0.9)),"Category 1",IF((AND(L225&gt;0.85,AA225&gt;0.85)),"Category 2","None"))</f>
        <v>0</v>
      </c>
      <c r="AE225" s="15">
        <f>ROUNDUP(IF(OR(L225&lt;=0.85,(AA225&lt;=0.85)),0,IF((L225&lt;AA225),(K225-(G225*0.85)),((AA225*G225)-(G225*0.85)))),0)</f>
        <v>0</v>
      </c>
      <c r="AF225" s="18">
        <f>P225/(K225+P225)</f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f>SUM(AG225:AK225)</f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f>SUM(AM225:AP225)</f>
        <v>0</v>
      </c>
      <c r="AR225" s="15" t="s">
        <v>62</v>
      </c>
      <c r="AS225" s="15" t="s">
        <v>92</v>
      </c>
      <c r="AT225" s="15" t="s">
        <v>64</v>
      </c>
      <c r="AU225" s="15">
        <v>7</v>
      </c>
      <c r="AV225" s="15">
        <v>1.11</v>
      </c>
      <c r="AW225" s="15">
        <v>1.02</v>
      </c>
      <c r="AX225" s="15">
        <v>0.83</v>
      </c>
      <c r="AY225" s="18">
        <v>0.8421</v>
      </c>
      <c r="AZ225" s="18">
        <v>0.8667</v>
      </c>
      <c r="BA225" s="18">
        <v>0.8502</v>
      </c>
      <c r="BB225" s="15" t="s">
        <v>126</v>
      </c>
      <c r="BC225" s="15" t="s">
        <v>66</v>
      </c>
    </row>
    <row r="226" spans="1:55">
      <c r="A226" s="15" t="s">
        <v>57</v>
      </c>
      <c r="B226" s="15" t="s">
        <v>157</v>
      </c>
      <c r="C226" s="16" t="s">
        <v>94</v>
      </c>
      <c r="D226" s="17">
        <v>4</v>
      </c>
      <c r="E226" s="17" t="s">
        <v>548</v>
      </c>
      <c r="F226" s="15" t="s">
        <v>549</v>
      </c>
      <c r="G226" s="15">
        <v>11</v>
      </c>
      <c r="H226" s="15">
        <v>10</v>
      </c>
      <c r="I226" s="15">
        <v>0</v>
      </c>
      <c r="J226" s="15">
        <v>0</v>
      </c>
      <c r="K226" s="15">
        <f>H226-I226-J226</f>
        <v>0</v>
      </c>
      <c r="L226" s="18">
        <f>K226/G226</f>
        <v>0</v>
      </c>
      <c r="M226" s="16">
        <v>0.49</v>
      </c>
      <c r="N226" s="15">
        <v>1</v>
      </c>
      <c r="O226" s="15">
        <v>0</v>
      </c>
      <c r="P226" s="15">
        <f>N226-O226</f>
        <v>0</v>
      </c>
      <c r="Q226" s="18">
        <v>0.9567</v>
      </c>
      <c r="R226" s="19">
        <f>P226*Q226</f>
        <v>0</v>
      </c>
      <c r="S226" s="15">
        <v>1</v>
      </c>
      <c r="T226" s="15">
        <v>1</v>
      </c>
      <c r="U226" s="15">
        <v>0</v>
      </c>
      <c r="V226" s="19">
        <f>(((S226+T226)*Q226))+U226</f>
        <v>0</v>
      </c>
      <c r="W226" s="15">
        <v>0</v>
      </c>
      <c r="X226" s="15">
        <v>0</v>
      </c>
      <c r="Y226" s="15">
        <v>0</v>
      </c>
      <c r="Z226" s="19">
        <v>0.3659631</v>
      </c>
      <c r="AA226" s="18">
        <f>(K226+R226+V226-W226-X226-Y226-Z226)/G226</f>
        <v>0</v>
      </c>
      <c r="AB226" s="15">
        <f>IF((((G226*$AA$6)-K226-R226-V226+W226+X226+Y226+Z226)/Q226)&gt;0,ROUNDUP((((G226*$AA$6)-K226-R226-V226+W226+X226+Y226+Z226)/Q226),0),0)</f>
        <v>0</v>
      </c>
      <c r="AC226" s="15">
        <f>IF(((G226-K226-R226-V226+W226+X226+Y226+Z226)/Q226)&gt;0,ROUNDUP(((G226-K226-R226-V226+W226+X226+Y226+Z226)/Q226),0),0)</f>
        <v>0</v>
      </c>
      <c r="AD226" s="16">
        <f>IF((AND(L226&gt;0.9,AA226&gt;0.9)),"Category 1",IF((AND(L226&gt;0.85,AA226&gt;0.85)),"Category 2","None"))</f>
        <v>0</v>
      </c>
      <c r="AE226" s="15">
        <f>ROUNDUP(IF(OR(L226&lt;=0.85,(AA226&lt;=0.85)),0,IF((L226&lt;AA226),(K226-(G226*0.85)),((AA226*G226)-(G226*0.85)))),0)</f>
        <v>0</v>
      </c>
      <c r="AF226" s="18">
        <f>P226/(K226+P226)</f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f>SUM(AG226:AK226)</f>
        <v>0</v>
      </c>
      <c r="AM226" s="15">
        <v>1</v>
      </c>
      <c r="AN226" s="15">
        <v>0</v>
      </c>
      <c r="AO226" s="15">
        <v>0</v>
      </c>
      <c r="AP226" s="15">
        <v>0</v>
      </c>
      <c r="AQ226" s="15">
        <f>SUM(AM226:AP226)</f>
        <v>0</v>
      </c>
      <c r="AR226" s="15" t="s">
        <v>62</v>
      </c>
      <c r="AS226" s="15" t="s">
        <v>63</v>
      </c>
      <c r="AT226" s="15" t="s">
        <v>64</v>
      </c>
      <c r="AU226" s="15">
        <v>3</v>
      </c>
      <c r="AV226" s="15">
        <v>0.61</v>
      </c>
      <c r="AW226" s="15">
        <v>0.23</v>
      </c>
      <c r="AX226" s="15">
        <v>0.49</v>
      </c>
      <c r="AY226" s="18">
        <v>0.9425</v>
      </c>
      <c r="AZ226" s="18">
        <v>0.9921</v>
      </c>
      <c r="BA226" s="18">
        <v>0.9567</v>
      </c>
      <c r="BB226" s="15" t="s">
        <v>186</v>
      </c>
      <c r="BC226" s="15" t="s">
        <v>340</v>
      </c>
    </row>
    <row r="227" spans="1:55">
      <c r="A227" s="15" t="s">
        <v>57</v>
      </c>
      <c r="B227" s="15" t="s">
        <v>160</v>
      </c>
      <c r="C227" s="16" t="s">
        <v>94</v>
      </c>
      <c r="D227" s="17">
        <v>5</v>
      </c>
      <c r="E227" s="17" t="s">
        <v>550</v>
      </c>
      <c r="F227" s="15" t="s">
        <v>551</v>
      </c>
      <c r="G227" s="15">
        <v>11</v>
      </c>
      <c r="H227" s="15">
        <v>11</v>
      </c>
      <c r="I227" s="15">
        <v>0</v>
      </c>
      <c r="J227" s="15">
        <v>0</v>
      </c>
      <c r="K227" s="15">
        <f>H227-I227-J227</f>
        <v>0</v>
      </c>
      <c r="L227" s="18">
        <f>K227/G227</f>
        <v>0</v>
      </c>
      <c r="M227" s="16">
        <v>1.01</v>
      </c>
      <c r="N227" s="15">
        <v>1</v>
      </c>
      <c r="O227" s="15">
        <v>0</v>
      </c>
      <c r="P227" s="15">
        <f>N227-O227</f>
        <v>0</v>
      </c>
      <c r="Q227" s="18">
        <v>0.8519</v>
      </c>
      <c r="R227" s="19">
        <f>P227*Q227</f>
        <v>0</v>
      </c>
      <c r="S227" s="15">
        <v>0</v>
      </c>
      <c r="T227" s="15">
        <v>1</v>
      </c>
      <c r="U227" s="15">
        <v>0</v>
      </c>
      <c r="V227" s="19">
        <f>(((S227+T227)*Q227))+U227</f>
        <v>0</v>
      </c>
      <c r="W227" s="15">
        <v>2</v>
      </c>
      <c r="X227" s="15">
        <v>0</v>
      </c>
      <c r="Y227" s="15">
        <v>0</v>
      </c>
      <c r="Z227" s="19">
        <v>0.3237449</v>
      </c>
      <c r="AA227" s="18">
        <f>(K227+R227+V227-W227-X227-Y227-Z227)/G227</f>
        <v>0</v>
      </c>
      <c r="AB227" s="15">
        <f>IF((((G227*$AA$6)-K227-R227-V227+W227+X227+Y227+Z227)/Q227)&gt;0,ROUNDUP((((G227*$AA$6)-K227-R227-V227+W227+X227+Y227+Z227)/Q227),0),0)</f>
        <v>0</v>
      </c>
      <c r="AC227" s="15">
        <f>IF(((G227-K227-R227-V227+W227+X227+Y227+Z227)/Q227)&gt;0,ROUNDUP(((G227-K227-R227-V227+W227+X227+Y227+Z227)/Q227),0),0)</f>
        <v>0</v>
      </c>
      <c r="AD227" s="16">
        <f>IF((AND(L227&gt;0.9,AA227&gt;0.9)),"Category 1",IF((AND(L227&gt;0.85,AA227&gt;0.85)),"Category 2","None"))</f>
        <v>0</v>
      </c>
      <c r="AE227" s="15">
        <f>ROUNDUP(IF(OR(L227&lt;=0.85,(AA227&lt;=0.85)),0,IF((L227&lt;AA227),(K227-(G227*0.85)),((AA227*G227)-(G227*0.85)))),0)</f>
        <v>0</v>
      </c>
      <c r="AF227" s="18">
        <f>P227/(K227+P227)</f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1</v>
      </c>
      <c r="AL227" s="15">
        <f>SUM(AG227:AK227)</f>
        <v>0</v>
      </c>
      <c r="AM227" s="15">
        <v>0</v>
      </c>
      <c r="AN227" s="15">
        <v>0</v>
      </c>
      <c r="AO227" s="15">
        <v>0</v>
      </c>
      <c r="AP227" s="15">
        <v>0</v>
      </c>
      <c r="AQ227" s="15">
        <f>SUM(AM227:AP227)</f>
        <v>0</v>
      </c>
      <c r="AR227" s="15" t="s">
        <v>62</v>
      </c>
      <c r="AS227" s="15" t="s">
        <v>92</v>
      </c>
      <c r="AT227" s="15" t="s">
        <v>64</v>
      </c>
      <c r="AU227" s="15">
        <v>7</v>
      </c>
      <c r="AV227" s="15">
        <v>1.28</v>
      </c>
      <c r="AW227" s="15">
        <v>0.36</v>
      </c>
      <c r="AX227" s="15">
        <v>0.75</v>
      </c>
      <c r="AY227" s="18">
        <v>0.8095</v>
      </c>
      <c r="AZ227" s="18">
        <v>0.8844</v>
      </c>
      <c r="BA227" s="18">
        <v>0.8755</v>
      </c>
      <c r="BB227" s="15" t="s">
        <v>97</v>
      </c>
      <c r="BC227" s="15" t="s">
        <v>66</v>
      </c>
    </row>
    <row r="228" spans="1:55">
      <c r="A228" s="15" t="s">
        <v>83</v>
      </c>
      <c r="B228" s="15" t="s">
        <v>110</v>
      </c>
      <c r="C228" s="16" t="s">
        <v>94</v>
      </c>
      <c r="D228" s="17">
        <v>6</v>
      </c>
      <c r="E228" s="17" t="s">
        <v>552</v>
      </c>
      <c r="F228" s="15" t="s">
        <v>553</v>
      </c>
      <c r="G228" s="15">
        <v>11</v>
      </c>
      <c r="H228" s="15">
        <v>10</v>
      </c>
      <c r="I228" s="15">
        <v>0</v>
      </c>
      <c r="J228" s="15">
        <v>0</v>
      </c>
      <c r="K228" s="15">
        <f>H228-I228-J228</f>
        <v>0</v>
      </c>
      <c r="L228" s="18">
        <f>K228/G228</f>
        <v>0</v>
      </c>
      <c r="M228" s="16">
        <v>1.22</v>
      </c>
      <c r="N228" s="15">
        <v>2</v>
      </c>
      <c r="O228" s="15">
        <v>0</v>
      </c>
      <c r="P228" s="15">
        <f>N228-O228</f>
        <v>0</v>
      </c>
      <c r="Q228" s="18">
        <v>0.8</v>
      </c>
      <c r="R228" s="19">
        <f>P228*Q228</f>
        <v>0</v>
      </c>
      <c r="S228" s="15">
        <v>0</v>
      </c>
      <c r="T228" s="15">
        <v>0</v>
      </c>
      <c r="U228" s="15">
        <v>0</v>
      </c>
      <c r="V228" s="19">
        <f>(((S228+T228)*Q228))+U228</f>
        <v>0</v>
      </c>
      <c r="W228" s="15">
        <v>1</v>
      </c>
      <c r="X228" s="15">
        <v>0</v>
      </c>
      <c r="Y228" s="15">
        <v>0</v>
      </c>
      <c r="Z228" s="19">
        <v>0.6371848</v>
      </c>
      <c r="AA228" s="18">
        <f>(K228+R228+V228-W228-X228-Y228-Z228)/G228</f>
        <v>0</v>
      </c>
      <c r="AB228" s="15">
        <f>IF((((G228*$AA$6)-K228-R228-V228+W228+X228+Y228+Z228)/Q228)&gt;0,ROUNDUP((((G228*$AA$6)-K228-R228-V228+W228+X228+Y228+Z228)/Q228),0),0)</f>
        <v>0</v>
      </c>
      <c r="AC228" s="15">
        <f>IF(((G228-K228-R228-V228+W228+X228+Y228+Z228)/Q228)&gt;0,ROUNDUP(((G228-K228-R228-V228+W228+X228+Y228+Z228)/Q228),0),0)</f>
        <v>0</v>
      </c>
      <c r="AD228" s="16">
        <f>IF((AND(L228&gt;0.9,AA228&gt;0.9)),"Category 1",IF((AND(L228&gt;0.85,AA228&gt;0.85)),"Category 2","None"))</f>
        <v>0</v>
      </c>
      <c r="AE228" s="15">
        <f>ROUNDUP(IF(OR(L228&lt;=0.85,(AA228&lt;=0.85)),0,IF((L228&lt;AA228),(K228-(G228*0.85)),((AA228*G228)-(G228*0.85)))),0)</f>
        <v>0</v>
      </c>
      <c r="AF228" s="18">
        <f>P228/(K228+P228)</f>
        <v>0</v>
      </c>
      <c r="AG228" s="15">
        <v>0</v>
      </c>
      <c r="AH228" s="15">
        <v>1</v>
      </c>
      <c r="AI228" s="15">
        <v>0</v>
      </c>
      <c r="AJ228" s="15">
        <v>0</v>
      </c>
      <c r="AK228" s="15">
        <v>1</v>
      </c>
      <c r="AL228" s="15">
        <f>SUM(AG228:AK228)</f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f>SUM(AM228:AP228)</f>
        <v>0</v>
      </c>
      <c r="AR228" s="15" t="s">
        <v>62</v>
      </c>
      <c r="AS228" s="15" t="s">
        <v>113</v>
      </c>
      <c r="AT228" s="15" t="s">
        <v>64</v>
      </c>
      <c r="AU228" s="15">
        <v>7</v>
      </c>
      <c r="AV228" s="15">
        <v>1.29</v>
      </c>
      <c r="AW228" s="15">
        <v>0.51</v>
      </c>
      <c r="AX228" s="15">
        <v>0.83</v>
      </c>
      <c r="AY228" s="18">
        <v>0.7895</v>
      </c>
      <c r="AZ228" s="18">
        <v>0.9167</v>
      </c>
      <c r="BA228" s="18">
        <v>0.8544</v>
      </c>
      <c r="BB228" s="15" t="s">
        <v>105</v>
      </c>
      <c r="BC228" s="15" t="s">
        <v>66</v>
      </c>
    </row>
    <row r="229" spans="1:55">
      <c r="A229" s="15" t="s">
        <v>57</v>
      </c>
      <c r="B229" s="15" t="s">
        <v>127</v>
      </c>
      <c r="C229" s="16" t="s">
        <v>94</v>
      </c>
      <c r="D229" s="17">
        <v>7</v>
      </c>
      <c r="E229" s="17" t="s">
        <v>554</v>
      </c>
      <c r="F229" s="15" t="s">
        <v>555</v>
      </c>
      <c r="G229" s="15">
        <v>15</v>
      </c>
      <c r="H229" s="15">
        <v>12</v>
      </c>
      <c r="I229" s="15">
        <v>0</v>
      </c>
      <c r="J229" s="15">
        <v>0</v>
      </c>
      <c r="K229" s="15">
        <f>H229-I229-J229</f>
        <v>0</v>
      </c>
      <c r="L229" s="18">
        <f>K229/G229</f>
        <v>0</v>
      </c>
      <c r="M229" s="16">
        <v>0.52</v>
      </c>
      <c r="N229" s="15">
        <v>7</v>
      </c>
      <c r="O229" s="15">
        <v>0</v>
      </c>
      <c r="P229" s="15">
        <f>N229-O229</f>
        <v>0</v>
      </c>
      <c r="Q229" s="18">
        <v>0.85</v>
      </c>
      <c r="R229" s="19">
        <f>P229*Q229</f>
        <v>0</v>
      </c>
      <c r="S229" s="15">
        <v>0</v>
      </c>
      <c r="T229" s="15">
        <v>0</v>
      </c>
      <c r="U229" s="15">
        <v>0</v>
      </c>
      <c r="V229" s="19">
        <f>(((S229+T229)*Q229))+U229</f>
        <v>0</v>
      </c>
      <c r="W229" s="15">
        <v>1</v>
      </c>
      <c r="X229" s="15">
        <v>0</v>
      </c>
      <c r="Y229" s="15">
        <v>0</v>
      </c>
      <c r="Z229" s="19">
        <v>0.3965605</v>
      </c>
      <c r="AA229" s="18">
        <f>(K229+R229+V229-W229-X229-Y229-Z229)/G229</f>
        <v>0</v>
      </c>
      <c r="AB229" s="15">
        <f>IF((((G229*$AA$6)-K229-R229-V229+W229+X229+Y229+Z229)/Q229)&gt;0,ROUNDUP((((G229*$AA$6)-K229-R229-V229+W229+X229+Y229+Z229)/Q229),0),0)</f>
        <v>0</v>
      </c>
      <c r="AC229" s="15">
        <f>IF(((G229-K229-R229-V229+W229+X229+Y229+Z229)/Q229)&gt;0,ROUNDUP(((G229-K229-R229-V229+W229+X229+Y229+Z229)/Q229),0),0)</f>
        <v>0</v>
      </c>
      <c r="AD229" s="16">
        <f>IF((AND(L229&gt;0.9,AA229&gt;0.9)),"Category 1",IF((AND(L229&gt;0.85,AA229&gt;0.85)),"Category 2","None"))</f>
        <v>0</v>
      </c>
      <c r="AE229" s="15">
        <f>ROUNDUP(IF(OR(L229&lt;=0.85,(AA229&lt;=0.85)),0,IF((L229&lt;AA229),(K229-(G229*0.85)),((AA229*G229)-(G229*0.85)))),0)</f>
        <v>0</v>
      </c>
      <c r="AF229" s="18">
        <f>P229/(K229+P229)</f>
        <v>0</v>
      </c>
      <c r="AG229" s="15">
        <v>0</v>
      </c>
      <c r="AH229" s="15">
        <v>4</v>
      </c>
      <c r="AI229" s="15">
        <v>0</v>
      </c>
      <c r="AJ229" s="15">
        <v>1</v>
      </c>
      <c r="AK229" s="15">
        <v>2</v>
      </c>
      <c r="AL229" s="15">
        <f>SUM(AG229:AK229)</f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f>SUM(AM229:AP229)</f>
        <v>0</v>
      </c>
      <c r="AR229" s="15" t="s">
        <v>62</v>
      </c>
      <c r="AS229" s="15" t="s">
        <v>63</v>
      </c>
      <c r="AT229" s="15" t="s">
        <v>64</v>
      </c>
      <c r="AU229" s="15">
        <v>7</v>
      </c>
      <c r="AV229" s="15">
        <v>0.63</v>
      </c>
      <c r="AW229" s="15">
        <v>0.32</v>
      </c>
      <c r="AX229" s="15">
        <v>0.89</v>
      </c>
      <c r="AY229" s="18">
        <v>0.88</v>
      </c>
      <c r="AZ229" s="18">
        <v>0.8</v>
      </c>
      <c r="BA229" s="18">
        <v>0.8433</v>
      </c>
      <c r="BB229" s="15" t="s">
        <v>195</v>
      </c>
      <c r="BC229" s="15" t="s">
        <v>66</v>
      </c>
    </row>
    <row r="230" spans="1:55">
      <c r="A230" s="15" t="s">
        <v>67</v>
      </c>
      <c r="B230" s="15" t="s">
        <v>73</v>
      </c>
      <c r="C230" s="16" t="s">
        <v>78</v>
      </c>
      <c r="D230" s="17">
        <v>7</v>
      </c>
      <c r="E230" s="17" t="s">
        <v>556</v>
      </c>
      <c r="F230" s="15" t="s">
        <v>557</v>
      </c>
      <c r="G230" s="15">
        <v>30</v>
      </c>
      <c r="H230" s="15">
        <v>27</v>
      </c>
      <c r="I230" s="15">
        <v>0</v>
      </c>
      <c r="J230" s="15">
        <v>0</v>
      </c>
      <c r="K230" s="15">
        <f>H230-I230-J230</f>
        <v>0</v>
      </c>
      <c r="L230" s="18">
        <f>K230/G230</f>
        <v>0</v>
      </c>
      <c r="M230" s="16">
        <v>1.63</v>
      </c>
      <c r="N230" s="15">
        <v>8</v>
      </c>
      <c r="O230" s="15">
        <v>0</v>
      </c>
      <c r="P230" s="15">
        <f>N230-O230</f>
        <v>0</v>
      </c>
      <c r="Q230" s="18">
        <v>0.6591</v>
      </c>
      <c r="R230" s="19">
        <f>P230*Q230</f>
        <v>0</v>
      </c>
      <c r="S230" s="15">
        <v>0</v>
      </c>
      <c r="T230" s="15">
        <v>1</v>
      </c>
      <c r="U230" s="15">
        <v>0</v>
      </c>
      <c r="V230" s="19">
        <f>(((S230+T230)*Q230))+U230</f>
        <v>0</v>
      </c>
      <c r="W230" s="15">
        <v>2</v>
      </c>
      <c r="X230" s="15">
        <v>2</v>
      </c>
      <c r="Y230" s="15">
        <v>0</v>
      </c>
      <c r="Z230" s="19">
        <v>2.2010916</v>
      </c>
      <c r="AA230" s="18">
        <f>(K230+R230+V230-W230-X230-Y230-Z230)/G230</f>
        <v>0</v>
      </c>
      <c r="AB230" s="15">
        <f>IF((((G230*$AA$6)-K230-R230-V230+W230+X230+Y230+Z230)/Q230)&gt;0,ROUNDUP((((G230*$AA$6)-K230-R230-V230+W230+X230+Y230+Z230)/Q230),0),0)</f>
        <v>0</v>
      </c>
      <c r="AC230" s="15">
        <f>IF(((G230-K230-R230-V230+W230+X230+Y230+Z230)/Q230)&gt;0,ROUNDUP(((G230-K230-R230-V230+W230+X230+Y230+Z230)/Q230),0),0)</f>
        <v>0</v>
      </c>
      <c r="AD230" s="16">
        <f>IF((AND(L230&gt;0.9,AA230&gt;0.9)),"Category 1",IF((AND(L230&gt;0.85,AA230&gt;0.85)),"Category 2","None"))</f>
        <v>0</v>
      </c>
      <c r="AE230" s="15">
        <f>ROUNDUP(IF(OR(L230&lt;=0.85,(AA230&lt;=0.85)),0,IF((L230&lt;AA230),(K230-(G230*0.85)),((AA230*G230)-(G230*0.85)))),0)</f>
        <v>0</v>
      </c>
      <c r="AF230" s="18">
        <f>P230/(K230+P230)</f>
        <v>0</v>
      </c>
      <c r="AG230" s="15">
        <v>0</v>
      </c>
      <c r="AH230" s="15">
        <v>3</v>
      </c>
      <c r="AI230" s="15">
        <v>0</v>
      </c>
      <c r="AJ230" s="15">
        <v>2</v>
      </c>
      <c r="AK230" s="15">
        <v>3</v>
      </c>
      <c r="AL230" s="15">
        <f>SUM(AG230:AK230)</f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f>SUM(AM230:AP230)</f>
        <v>0</v>
      </c>
      <c r="AR230" s="15" t="s">
        <v>62</v>
      </c>
      <c r="AS230" s="15" t="s">
        <v>76</v>
      </c>
      <c r="AT230" s="15" t="s">
        <v>64</v>
      </c>
      <c r="AU230" s="15">
        <v>3</v>
      </c>
      <c r="AV230" s="15">
        <v>2.06</v>
      </c>
      <c r="AW230" s="15">
        <v>0.94</v>
      </c>
      <c r="AX230" s="15">
        <v>1.69</v>
      </c>
      <c r="AY230" s="18">
        <v>0.72</v>
      </c>
      <c r="AZ230" s="18">
        <v>0.5789</v>
      </c>
      <c r="BA230" s="18">
        <v>0.785</v>
      </c>
      <c r="BB230" s="15" t="s">
        <v>82</v>
      </c>
      <c r="BC230" s="15" t="s">
        <v>66</v>
      </c>
    </row>
    <row r="231" spans="1:55">
      <c r="A231" s="15" t="s">
        <v>83</v>
      </c>
      <c r="B231" s="15" t="s">
        <v>135</v>
      </c>
      <c r="C231" s="16" t="s">
        <v>94</v>
      </c>
      <c r="D231" s="17">
        <v>5</v>
      </c>
      <c r="E231" s="17" t="s">
        <v>558</v>
      </c>
      <c r="F231" s="15" t="s">
        <v>559</v>
      </c>
      <c r="G231" s="15">
        <v>11</v>
      </c>
      <c r="H231" s="15">
        <v>11</v>
      </c>
      <c r="I231" s="15">
        <v>0</v>
      </c>
      <c r="J231" s="15">
        <v>1</v>
      </c>
      <c r="K231" s="15">
        <f>H231-I231-J231</f>
        <v>0</v>
      </c>
      <c r="L231" s="18">
        <f>K231/G231</f>
        <v>0</v>
      </c>
      <c r="M231" s="16">
        <v>0.72</v>
      </c>
      <c r="N231" s="15">
        <v>6</v>
      </c>
      <c r="O231" s="15">
        <v>0</v>
      </c>
      <c r="P231" s="15">
        <f>N231-O231</f>
        <v>0</v>
      </c>
      <c r="Q231" s="18">
        <v>1</v>
      </c>
      <c r="R231" s="19">
        <f>P231*Q231</f>
        <v>0</v>
      </c>
      <c r="S231" s="15">
        <v>0</v>
      </c>
      <c r="T231" s="15">
        <v>0</v>
      </c>
      <c r="U231" s="15">
        <v>0</v>
      </c>
      <c r="V231" s="19">
        <f>(((S231+T231)*Q231))+U231</f>
        <v>0</v>
      </c>
      <c r="W231" s="15">
        <v>1</v>
      </c>
      <c r="X231" s="15">
        <v>0</v>
      </c>
      <c r="Y231" s="15">
        <v>0</v>
      </c>
      <c r="Z231" s="19">
        <v>0.509876</v>
      </c>
      <c r="AA231" s="18">
        <f>(K231+R231+V231-W231-X231-Y231-Z231)/G231</f>
        <v>0</v>
      </c>
      <c r="AB231" s="15">
        <f>IF((((G231*$AA$6)-K231-R231-V231+W231+X231+Y231+Z231)/Q231)&gt;0,ROUNDUP((((G231*$AA$6)-K231-R231-V231+W231+X231+Y231+Z231)/Q231),0),0)</f>
        <v>0</v>
      </c>
      <c r="AC231" s="15">
        <f>IF(((G231-K231-R231-V231+W231+X231+Y231+Z231)/Q231)&gt;0,ROUNDUP(((G231-K231-R231-V231+W231+X231+Y231+Z231)/Q231),0),0)</f>
        <v>0</v>
      </c>
      <c r="AD231" s="16">
        <f>IF((AND(L231&gt;0.9,AA231&gt;0.9)),"Category 1",IF((AND(L231&gt;0.85,AA231&gt;0.85)),"Category 2","None"))</f>
        <v>0</v>
      </c>
      <c r="AE231" s="15">
        <f>ROUNDUP(IF(OR(L231&lt;=0.85,(AA231&lt;=0.85)),0,IF((L231&lt;AA231),(K231-(G231*0.85)),((AA231*G231)-(G231*0.85)))),0)</f>
        <v>0</v>
      </c>
      <c r="AF231" s="18">
        <f>P231/(K231+P231)</f>
        <v>0</v>
      </c>
      <c r="AG231" s="15">
        <v>0</v>
      </c>
      <c r="AH231" s="15">
        <v>3</v>
      </c>
      <c r="AI231" s="15">
        <v>0</v>
      </c>
      <c r="AJ231" s="15">
        <v>0</v>
      </c>
      <c r="AK231" s="15">
        <v>1</v>
      </c>
      <c r="AL231" s="15">
        <f>SUM(AG231:AK231)</f>
        <v>0</v>
      </c>
      <c r="AM231" s="15">
        <v>0</v>
      </c>
      <c r="AN231" s="15">
        <v>0</v>
      </c>
      <c r="AO231" s="15">
        <v>0</v>
      </c>
      <c r="AP231" s="15">
        <v>2</v>
      </c>
      <c r="AQ231" s="15">
        <f>SUM(AM231:AP231)</f>
        <v>0</v>
      </c>
      <c r="AR231" s="15" t="s">
        <v>62</v>
      </c>
      <c r="AS231" s="15" t="s">
        <v>113</v>
      </c>
      <c r="AT231" s="15" t="s">
        <v>64</v>
      </c>
      <c r="AU231" s="15">
        <v>7</v>
      </c>
      <c r="AV231" s="15">
        <v>0.98</v>
      </c>
      <c r="AW231" s="15">
        <v>0.49</v>
      </c>
      <c r="AX231" s="15">
        <v>0.75</v>
      </c>
      <c r="AY231" s="18">
        <v>1</v>
      </c>
      <c r="AZ231" s="18">
        <v>1</v>
      </c>
      <c r="BA231" s="18">
        <v>0.8755</v>
      </c>
      <c r="BB231" s="15" t="s">
        <v>97</v>
      </c>
      <c r="BC231" s="15" t="s">
        <v>66</v>
      </c>
    </row>
    <row r="232" spans="1:55">
      <c r="A232" s="15" t="s">
        <v>67</v>
      </c>
      <c r="B232" s="15" t="s">
        <v>73</v>
      </c>
      <c r="C232" s="16" t="s">
        <v>78</v>
      </c>
      <c r="D232" s="17">
        <v>6</v>
      </c>
      <c r="E232" s="17" t="s">
        <v>560</v>
      </c>
      <c r="F232" s="15" t="s">
        <v>525</v>
      </c>
      <c r="G232" s="15">
        <v>22</v>
      </c>
      <c r="H232" s="15">
        <v>22</v>
      </c>
      <c r="I232" s="15">
        <v>0</v>
      </c>
      <c r="J232" s="15">
        <v>0</v>
      </c>
      <c r="K232" s="15">
        <f>H232-I232-J232</f>
        <v>0</v>
      </c>
      <c r="L232" s="18">
        <f>K232/G232</f>
        <v>0</v>
      </c>
      <c r="M232" s="16">
        <v>1.51</v>
      </c>
      <c r="N232" s="15">
        <v>1</v>
      </c>
      <c r="O232" s="15">
        <v>0</v>
      </c>
      <c r="P232" s="15">
        <f>N232-O232</f>
        <v>0</v>
      </c>
      <c r="Q232" s="18">
        <v>0.7429</v>
      </c>
      <c r="R232" s="19">
        <f>P232*Q232</f>
        <v>0</v>
      </c>
      <c r="S232" s="15">
        <v>0</v>
      </c>
      <c r="T232" s="15">
        <v>1</v>
      </c>
      <c r="U232" s="15">
        <v>0</v>
      </c>
      <c r="V232" s="19">
        <f>(((S232+T232)*Q232))+U232</f>
        <v>0</v>
      </c>
      <c r="W232" s="15">
        <v>0</v>
      </c>
      <c r="X232" s="15">
        <v>0</v>
      </c>
      <c r="Y232" s="15">
        <v>0</v>
      </c>
      <c r="Z232" s="19">
        <v>1.1470275</v>
      </c>
      <c r="AA232" s="18">
        <f>(K232+R232+V232-W232-X232-Y232-Z232)/G232</f>
        <v>0</v>
      </c>
      <c r="AB232" s="15">
        <f>IF((((G232*$AA$6)-K232-R232-V232+W232+X232+Y232+Z232)/Q232)&gt;0,ROUNDUP((((G232*$AA$6)-K232-R232-V232+W232+X232+Y232+Z232)/Q232),0),0)</f>
        <v>0</v>
      </c>
      <c r="AC232" s="15">
        <f>IF(((G232-K232-R232-V232+W232+X232+Y232+Z232)/Q232)&gt;0,ROUNDUP(((G232-K232-R232-V232+W232+X232+Y232+Z232)/Q232),0),0)</f>
        <v>0</v>
      </c>
      <c r="AD232" s="16">
        <f>IF((AND(L232&gt;0.9,AA232&gt;0.9)),"Category 1",IF((AND(L232&gt;0.85,AA232&gt;0.85)),"Category 2","None"))</f>
        <v>0</v>
      </c>
      <c r="AE232" s="15">
        <f>ROUNDUP(IF(OR(L232&lt;=0.85,(AA232&lt;=0.85)),0,IF((L232&lt;AA232),(K232-(G232*0.85)),((AA232*G232)-(G232*0.85)))),0)</f>
        <v>0</v>
      </c>
      <c r="AF232" s="18">
        <f>P232/(K232+P232)</f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f>SUM(AG232:AK232)</f>
        <v>0</v>
      </c>
      <c r="AM232" s="15">
        <v>1</v>
      </c>
      <c r="AN232" s="15">
        <v>0</v>
      </c>
      <c r="AO232" s="15">
        <v>0</v>
      </c>
      <c r="AP232" s="15">
        <v>0</v>
      </c>
      <c r="AQ232" s="15">
        <f>SUM(AM232:AP232)</f>
        <v>0</v>
      </c>
      <c r="AR232" s="15" t="s">
        <v>62</v>
      </c>
      <c r="AS232" s="15" t="s">
        <v>76</v>
      </c>
      <c r="AT232" s="15" t="s">
        <v>64</v>
      </c>
      <c r="AU232" s="15">
        <v>3</v>
      </c>
      <c r="AV232" s="15">
        <v>1.86</v>
      </c>
      <c r="AW232" s="15">
        <v>0.72</v>
      </c>
      <c r="AX232" s="15">
        <v>1.77</v>
      </c>
      <c r="AY232" s="18">
        <v>0.6923</v>
      </c>
      <c r="AZ232" s="18">
        <v>0.8889</v>
      </c>
      <c r="BA232" s="18">
        <v>0.7598</v>
      </c>
      <c r="BB232" s="15" t="s">
        <v>88</v>
      </c>
      <c r="BC232" s="15" t="s">
        <v>66</v>
      </c>
    </row>
    <row r="233" spans="1:55">
      <c r="A233" s="15" t="s">
        <v>83</v>
      </c>
      <c r="B233" s="15" t="s">
        <v>118</v>
      </c>
      <c r="C233" s="16" t="s">
        <v>59</v>
      </c>
      <c r="D233" s="17">
        <v>8</v>
      </c>
      <c r="E233" s="17" t="s">
        <v>561</v>
      </c>
      <c r="F233" s="15" t="s">
        <v>562</v>
      </c>
      <c r="G233" s="15">
        <v>20</v>
      </c>
      <c r="H233" s="15">
        <v>17</v>
      </c>
      <c r="I233" s="15">
        <v>0</v>
      </c>
      <c r="J233" s="15">
        <v>0</v>
      </c>
      <c r="K233" s="15">
        <f>H233-I233-J233</f>
        <v>0</v>
      </c>
      <c r="L233" s="18">
        <f>K233/G233</f>
        <v>0</v>
      </c>
      <c r="M233" s="16">
        <v>1.19</v>
      </c>
      <c r="N233" s="15">
        <v>4</v>
      </c>
      <c r="O233" s="15">
        <v>0</v>
      </c>
      <c r="P233" s="15">
        <f>N233-O233</f>
        <v>0</v>
      </c>
      <c r="Q233" s="18">
        <v>1</v>
      </c>
      <c r="R233" s="19">
        <f>P233*Q233</f>
        <v>0</v>
      </c>
      <c r="S233" s="15">
        <v>4</v>
      </c>
      <c r="T233" s="15">
        <v>0</v>
      </c>
      <c r="U233" s="15">
        <v>0</v>
      </c>
      <c r="V233" s="19">
        <f>(((S233+T233)*Q233))+U233</f>
        <v>0</v>
      </c>
      <c r="W233" s="15">
        <v>1</v>
      </c>
      <c r="X233" s="15">
        <v>0</v>
      </c>
      <c r="Y233" s="15">
        <v>0</v>
      </c>
      <c r="Z233" s="19">
        <v>1.859222</v>
      </c>
      <c r="AA233" s="18">
        <f>(K233+R233+V233-W233-X233-Y233-Z233)/G233</f>
        <v>0</v>
      </c>
      <c r="AB233" s="15">
        <f>IF((((G233*$AA$6)-K233-R233-V233+W233+X233+Y233+Z233)/Q233)&gt;0,ROUNDUP((((G233*$AA$6)-K233-R233-V233+W233+X233+Y233+Z233)/Q233),0),0)</f>
        <v>0</v>
      </c>
      <c r="AC233" s="15">
        <f>IF(((G233-K233-R233-V233+W233+X233+Y233+Z233)/Q233)&gt;0,ROUNDUP(((G233-K233-R233-V233+W233+X233+Y233+Z233)/Q233),0),0)</f>
        <v>0</v>
      </c>
      <c r="AD233" s="16">
        <f>IF((AND(L233&gt;0.9,AA233&gt;0.9)),"Category 1",IF((AND(L233&gt;0.85,AA233&gt;0.85)),"Category 2","None"))</f>
        <v>0</v>
      </c>
      <c r="AE233" s="15">
        <f>ROUNDUP(IF(OR(L233&lt;=0.85,(AA233&lt;=0.85)),0,IF((L233&lt;AA233),(K233-(G233*0.85)),((AA233*G233)-(G233*0.85)))),0)</f>
        <v>0</v>
      </c>
      <c r="AF233" s="18">
        <f>P233/(K233+P233)</f>
        <v>0</v>
      </c>
      <c r="AG233" s="15">
        <v>0</v>
      </c>
      <c r="AH233" s="15">
        <v>3</v>
      </c>
      <c r="AI233" s="15">
        <v>0</v>
      </c>
      <c r="AJ233" s="15">
        <v>1</v>
      </c>
      <c r="AK233" s="15">
        <v>0</v>
      </c>
      <c r="AL233" s="15">
        <f>SUM(AG233:AK233)</f>
        <v>0</v>
      </c>
      <c r="AM233" s="15">
        <v>0</v>
      </c>
      <c r="AN233" s="15">
        <v>0</v>
      </c>
      <c r="AO233" s="15">
        <v>0</v>
      </c>
      <c r="AP233" s="15">
        <v>0</v>
      </c>
      <c r="AQ233" s="15">
        <f>SUM(AM233:AP233)</f>
        <v>0</v>
      </c>
      <c r="AR233" s="15" t="s">
        <v>62</v>
      </c>
      <c r="AS233" s="15" t="s">
        <v>113</v>
      </c>
      <c r="AT233" s="15" t="s">
        <v>64</v>
      </c>
      <c r="AU233" s="15">
        <v>2</v>
      </c>
      <c r="AV233" s="15">
        <v>1.02</v>
      </c>
      <c r="AW233" s="15">
        <v>1.31</v>
      </c>
      <c r="AX233" s="15">
        <v>1.64</v>
      </c>
      <c r="AY233" s="18">
        <v>1</v>
      </c>
      <c r="AZ233" s="18">
        <v>1</v>
      </c>
      <c r="BA233" s="18">
        <v>0.6644</v>
      </c>
      <c r="BB233" s="15" t="s">
        <v>513</v>
      </c>
      <c r="BC233" s="15" t="s">
        <v>66</v>
      </c>
    </row>
    <row r="234" spans="1:55">
      <c r="A234" s="15" t="s">
        <v>67</v>
      </c>
      <c r="B234" s="15" t="s">
        <v>77</v>
      </c>
      <c r="C234" s="16" t="s">
        <v>78</v>
      </c>
      <c r="D234" s="17">
        <v>5</v>
      </c>
      <c r="E234" s="17" t="s">
        <v>563</v>
      </c>
      <c r="F234" s="15" t="s">
        <v>564</v>
      </c>
      <c r="G234" s="15">
        <v>11</v>
      </c>
      <c r="H234" s="15">
        <v>17</v>
      </c>
      <c r="I234" s="15">
        <v>0</v>
      </c>
      <c r="J234" s="15">
        <v>0</v>
      </c>
      <c r="K234" s="15">
        <f>H234-I234-J234</f>
        <v>0</v>
      </c>
      <c r="L234" s="18">
        <f>K234/G234</f>
        <v>0</v>
      </c>
      <c r="M234" s="16">
        <v>1.67</v>
      </c>
      <c r="N234" s="15">
        <v>2</v>
      </c>
      <c r="O234" s="15">
        <v>0</v>
      </c>
      <c r="P234" s="15">
        <f>N234-O234</f>
        <v>0</v>
      </c>
      <c r="Q234" s="18">
        <v>0.8125</v>
      </c>
      <c r="R234" s="19">
        <f>P234*Q234</f>
        <v>0</v>
      </c>
      <c r="S234" s="15">
        <v>0</v>
      </c>
      <c r="T234" s="15">
        <v>1</v>
      </c>
      <c r="U234" s="15">
        <v>0</v>
      </c>
      <c r="V234" s="19">
        <f>(((S234+T234)*Q234))+U234</f>
        <v>0</v>
      </c>
      <c r="W234" s="15">
        <v>0</v>
      </c>
      <c r="X234" s="15">
        <v>0</v>
      </c>
      <c r="Y234" s="15">
        <v>0</v>
      </c>
      <c r="Z234" s="19">
        <v>1.2272887</v>
      </c>
      <c r="AA234" s="18">
        <f>(K234+R234+V234-W234-X234-Y234-Z234)/G234</f>
        <v>0</v>
      </c>
      <c r="AB234" s="15">
        <f>IF((((G234*$AA$6)-K234-R234-V234+W234+X234+Y234+Z234)/Q234)&gt;0,ROUNDUP((((G234*$AA$6)-K234-R234-V234+W234+X234+Y234+Z234)/Q234),0),0)</f>
        <v>0</v>
      </c>
      <c r="AC234" s="15">
        <f>IF(((G234-K234-R234-V234+W234+X234+Y234+Z234)/Q234)&gt;0,ROUNDUP(((G234-K234-R234-V234+W234+X234+Y234+Z234)/Q234),0),0)</f>
        <v>0</v>
      </c>
      <c r="AD234" s="16">
        <f>IF((AND(L234&gt;0.9,AA234&gt;0.9)),"Category 1",IF((AND(L234&gt;0.85,AA234&gt;0.85)),"Category 2","None"))</f>
        <v>0</v>
      </c>
      <c r="AE234" s="15">
        <f>ROUNDUP(IF(OR(L234&lt;=0.85,(AA234&lt;=0.85)),0,IF((L234&lt;AA234),(K234-(G234*0.85)),((AA234*G234)-(G234*0.85)))),0)</f>
        <v>0</v>
      </c>
      <c r="AF234" s="18">
        <f>P234/(K234+P234)</f>
        <v>0</v>
      </c>
      <c r="AG234" s="15">
        <v>0</v>
      </c>
      <c r="AH234" s="15">
        <v>1</v>
      </c>
      <c r="AI234" s="15">
        <v>0</v>
      </c>
      <c r="AJ234" s="15">
        <v>0</v>
      </c>
      <c r="AK234" s="15">
        <v>1</v>
      </c>
      <c r="AL234" s="15">
        <f>SUM(AG234:AK234)</f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f>SUM(AM234:AP234)</f>
        <v>0</v>
      </c>
      <c r="AR234" s="15" t="s">
        <v>62</v>
      </c>
      <c r="AS234" s="15" t="s">
        <v>81</v>
      </c>
      <c r="AT234" s="15" t="s">
        <v>64</v>
      </c>
      <c r="AU234" s="15">
        <v>3</v>
      </c>
      <c r="AV234" s="15">
        <v>2.1</v>
      </c>
      <c r="AW234" s="15">
        <v>0.7</v>
      </c>
      <c r="AX234" s="15">
        <v>1.57</v>
      </c>
      <c r="AY234" s="18">
        <v>0.75</v>
      </c>
      <c r="AZ234" s="18">
        <v>1</v>
      </c>
      <c r="BA234" s="18">
        <v>0.8252</v>
      </c>
      <c r="BB234" s="15" t="s">
        <v>121</v>
      </c>
      <c r="BC234" s="15" t="s">
        <v>66</v>
      </c>
    </row>
    <row r="235" spans="1:55">
      <c r="A235" s="15" t="s">
        <v>67</v>
      </c>
      <c r="B235" s="15" t="s">
        <v>100</v>
      </c>
      <c r="C235" s="16" t="s">
        <v>78</v>
      </c>
      <c r="D235" s="17">
        <v>9</v>
      </c>
      <c r="E235" s="17" t="s">
        <v>565</v>
      </c>
      <c r="F235" s="15" t="s">
        <v>566</v>
      </c>
      <c r="G235" s="15">
        <v>43</v>
      </c>
      <c r="H235" s="15">
        <v>40</v>
      </c>
      <c r="I235" s="15">
        <v>0</v>
      </c>
      <c r="J235" s="15">
        <v>1</v>
      </c>
      <c r="K235" s="15">
        <f>H235-I235-J235</f>
        <v>0</v>
      </c>
      <c r="L235" s="18">
        <f>K235/G235</f>
        <v>0</v>
      </c>
      <c r="M235" s="16">
        <v>1.5</v>
      </c>
      <c r="N235" s="15">
        <v>4</v>
      </c>
      <c r="O235" s="15">
        <v>0</v>
      </c>
      <c r="P235" s="15">
        <f>N235-O235</f>
        <v>0</v>
      </c>
      <c r="Q235" s="18">
        <v>0.9492</v>
      </c>
      <c r="R235" s="19">
        <f>P235*Q235</f>
        <v>0</v>
      </c>
      <c r="S235" s="15">
        <v>3</v>
      </c>
      <c r="T235" s="15">
        <v>2</v>
      </c>
      <c r="U235" s="15">
        <v>0</v>
      </c>
      <c r="V235" s="19">
        <f>(((S235+T235)*Q235))+U235</f>
        <v>0</v>
      </c>
      <c r="W235" s="15">
        <v>6</v>
      </c>
      <c r="X235" s="15">
        <v>0</v>
      </c>
      <c r="Y235" s="15">
        <v>0</v>
      </c>
      <c r="Z235" s="19">
        <v>2.1308158</v>
      </c>
      <c r="AA235" s="18">
        <f>(K235+R235+V235-W235-X235-Y235-Z235)/G235</f>
        <v>0</v>
      </c>
      <c r="AB235" s="15">
        <f>IF((((G235*$AA$6)-K235-R235-V235+W235+X235+Y235+Z235)/Q235)&gt;0,ROUNDUP((((G235*$AA$6)-K235-R235-V235+W235+X235+Y235+Z235)/Q235),0),0)</f>
        <v>0</v>
      </c>
      <c r="AC235" s="15">
        <f>IF(((G235-K235-R235-V235+W235+X235+Y235+Z235)/Q235)&gt;0,ROUNDUP(((G235-K235-R235-V235+W235+X235+Y235+Z235)/Q235),0),0)</f>
        <v>0</v>
      </c>
      <c r="AD235" s="16">
        <f>IF((AND(L235&gt;0.9,AA235&gt;0.9)),"Category 1",IF((AND(L235&gt;0.85,AA235&gt;0.85)),"Category 2","None"))</f>
        <v>0</v>
      </c>
      <c r="AE235" s="15">
        <f>ROUNDUP(IF(OR(L235&lt;=0.85,(AA235&lt;=0.85)),0,IF((L235&lt;AA235),(K235-(G235*0.85)),((AA235*G235)-(G235*0.85)))),0)</f>
        <v>0</v>
      </c>
      <c r="AF235" s="18">
        <f>P235/(K235+P235)</f>
        <v>0</v>
      </c>
      <c r="AG235" s="15">
        <v>0</v>
      </c>
      <c r="AH235" s="15">
        <v>0</v>
      </c>
      <c r="AI235" s="15">
        <v>1</v>
      </c>
      <c r="AJ235" s="15">
        <v>0</v>
      </c>
      <c r="AK235" s="15">
        <v>0</v>
      </c>
      <c r="AL235" s="15">
        <f>SUM(AG235:AK235)</f>
        <v>0</v>
      </c>
      <c r="AM235" s="15">
        <v>0</v>
      </c>
      <c r="AN235" s="15">
        <v>1</v>
      </c>
      <c r="AO235" s="15">
        <v>2</v>
      </c>
      <c r="AP235" s="15">
        <v>0</v>
      </c>
      <c r="AQ235" s="15">
        <f>SUM(AM235:AP235)</f>
        <v>0</v>
      </c>
      <c r="AR235" s="15" t="s">
        <v>62</v>
      </c>
      <c r="AS235" s="15" t="s">
        <v>81</v>
      </c>
      <c r="AT235" s="15" t="s">
        <v>64</v>
      </c>
      <c r="AU235" s="15">
        <v>3</v>
      </c>
      <c r="AV235" s="15">
        <v>2.52</v>
      </c>
      <c r="AW235" s="15">
        <v>1.37</v>
      </c>
      <c r="AX235" s="15">
        <v>1.99</v>
      </c>
      <c r="AY235" s="18">
        <v>0.7128</v>
      </c>
      <c r="AZ235" s="18">
        <v>0.9423</v>
      </c>
      <c r="BA235" s="18">
        <v>0.7554</v>
      </c>
      <c r="BB235" s="15" t="s">
        <v>93</v>
      </c>
      <c r="BC235" s="15" t="s">
        <v>66</v>
      </c>
    </row>
    <row r="236" spans="1:55">
      <c r="A236" s="15" t="s">
        <v>83</v>
      </c>
      <c r="B236" s="15" t="s">
        <v>135</v>
      </c>
      <c r="C236" s="16" t="s">
        <v>78</v>
      </c>
      <c r="D236" s="17">
        <v>6</v>
      </c>
      <c r="E236" s="17" t="s">
        <v>567</v>
      </c>
      <c r="F236" s="15" t="s">
        <v>568</v>
      </c>
      <c r="G236" s="15">
        <v>22</v>
      </c>
      <c r="H236" s="15">
        <v>19</v>
      </c>
      <c r="I236" s="15">
        <v>0</v>
      </c>
      <c r="J236" s="15">
        <v>0</v>
      </c>
      <c r="K236" s="15">
        <f>H236-I236-J236</f>
        <v>0</v>
      </c>
      <c r="L236" s="18">
        <f>K236/G236</f>
        <v>0</v>
      </c>
      <c r="M236" s="16">
        <v>0.98</v>
      </c>
      <c r="N236" s="15">
        <v>4</v>
      </c>
      <c r="O236" s="15">
        <v>0</v>
      </c>
      <c r="P236" s="15">
        <f>N236-O236</f>
        <v>0</v>
      </c>
      <c r="Q236" s="18">
        <v>1</v>
      </c>
      <c r="R236" s="19">
        <f>P236*Q236</f>
        <v>0</v>
      </c>
      <c r="S236" s="15">
        <v>0</v>
      </c>
      <c r="T236" s="15">
        <v>0</v>
      </c>
      <c r="U236" s="15">
        <v>0</v>
      </c>
      <c r="V236" s="19">
        <f>(((S236+T236)*Q236))+U236</f>
        <v>0</v>
      </c>
      <c r="W236" s="15">
        <v>0</v>
      </c>
      <c r="X236" s="15">
        <v>0</v>
      </c>
      <c r="Y236" s="15">
        <v>0</v>
      </c>
      <c r="Z236" s="19">
        <v>0.4732837</v>
      </c>
      <c r="AA236" s="18">
        <f>(K236+R236+V236-W236-X236-Y236-Z236)/G236</f>
        <v>0</v>
      </c>
      <c r="AB236" s="15">
        <f>IF((((G236*$AA$6)-K236-R236-V236+W236+X236+Y236+Z236)/Q236)&gt;0,ROUNDUP((((G236*$AA$6)-K236-R236-V236+W236+X236+Y236+Z236)/Q236),0),0)</f>
        <v>0</v>
      </c>
      <c r="AC236" s="15">
        <f>IF(((G236-K236-R236-V236+W236+X236+Y236+Z236)/Q236)&gt;0,ROUNDUP(((G236-K236-R236-V236+W236+X236+Y236+Z236)/Q236),0),0)</f>
        <v>0</v>
      </c>
      <c r="AD236" s="16">
        <f>IF((AND(L236&gt;0.9,AA236&gt;0.9)),"Category 1",IF((AND(L236&gt;0.85,AA236&gt;0.85)),"Category 2","None"))</f>
        <v>0</v>
      </c>
      <c r="AE236" s="15">
        <f>ROUNDUP(IF(OR(L236&lt;=0.85,(AA236&lt;=0.85)),0,IF((L236&lt;AA236),(K236-(G236*0.85)),((AA236*G236)-(G236*0.85)))),0)</f>
        <v>0</v>
      </c>
      <c r="AF236" s="18">
        <f>P236/(K236+P236)</f>
        <v>0</v>
      </c>
      <c r="AG236" s="15">
        <v>0</v>
      </c>
      <c r="AH236" s="15">
        <v>0</v>
      </c>
      <c r="AI236" s="15">
        <v>0</v>
      </c>
      <c r="AJ236" s="15">
        <v>3</v>
      </c>
      <c r="AK236" s="15">
        <v>0</v>
      </c>
      <c r="AL236" s="15">
        <f>SUM(AG236:AK236)</f>
        <v>0</v>
      </c>
      <c r="AM236" s="15">
        <v>0</v>
      </c>
      <c r="AN236" s="15">
        <v>0</v>
      </c>
      <c r="AO236" s="15">
        <v>1</v>
      </c>
      <c r="AP236" s="15">
        <v>0</v>
      </c>
      <c r="AQ236" s="15">
        <f>SUM(AM236:AP236)</f>
        <v>0</v>
      </c>
      <c r="AR236" s="15" t="s">
        <v>62</v>
      </c>
      <c r="AS236" s="15" t="s">
        <v>113</v>
      </c>
      <c r="AT236" s="15" t="s">
        <v>64</v>
      </c>
      <c r="AU236" s="15">
        <v>3</v>
      </c>
      <c r="AV236" s="15">
        <v>1.32</v>
      </c>
      <c r="AW236" s="15">
        <v>0.34</v>
      </c>
      <c r="AX236" s="15">
        <v>1.77</v>
      </c>
      <c r="AY236" s="18">
        <v>1</v>
      </c>
      <c r="AZ236" s="18">
        <v>1</v>
      </c>
      <c r="BA236" s="18">
        <v>0.7598</v>
      </c>
      <c r="BB236" s="15" t="s">
        <v>88</v>
      </c>
      <c r="BC236" s="15" t="s">
        <v>66</v>
      </c>
    </row>
    <row r="237" spans="1:55">
      <c r="A237" s="15" t="s">
        <v>57</v>
      </c>
      <c r="B237" s="15" t="s">
        <v>130</v>
      </c>
      <c r="C237" s="16" t="s">
        <v>94</v>
      </c>
      <c r="D237" s="17">
        <v>6</v>
      </c>
      <c r="E237" s="17" t="s">
        <v>569</v>
      </c>
      <c r="F237" s="15" t="s">
        <v>570</v>
      </c>
      <c r="G237" s="15">
        <v>13</v>
      </c>
      <c r="H237" s="15">
        <v>9</v>
      </c>
      <c r="I237" s="15">
        <v>0</v>
      </c>
      <c r="J237" s="15">
        <v>0</v>
      </c>
      <c r="K237" s="15">
        <f>H237-I237-J237</f>
        <v>0</v>
      </c>
      <c r="L237" s="18">
        <f>K237/G237</f>
        <v>0</v>
      </c>
      <c r="M237" s="16">
        <v>0.65</v>
      </c>
      <c r="N237" s="15">
        <v>3</v>
      </c>
      <c r="O237" s="15">
        <v>0</v>
      </c>
      <c r="P237" s="15">
        <f>N237-O237</f>
        <v>0</v>
      </c>
      <c r="Q237" s="18">
        <v>0.9412</v>
      </c>
      <c r="R237" s="19">
        <f>P237*Q237</f>
        <v>0</v>
      </c>
      <c r="S237" s="15">
        <v>0</v>
      </c>
      <c r="T237" s="15">
        <v>0</v>
      </c>
      <c r="U237" s="15">
        <v>0</v>
      </c>
      <c r="V237" s="19">
        <f>(((S237+T237)*Q237))+U237</f>
        <v>0</v>
      </c>
      <c r="W237" s="15">
        <v>0</v>
      </c>
      <c r="X237" s="15">
        <v>0</v>
      </c>
      <c r="Y237" s="15">
        <v>0</v>
      </c>
      <c r="Z237" s="19">
        <v>0.1844577</v>
      </c>
      <c r="AA237" s="18">
        <f>(K237+R237+V237-W237-X237-Y237-Z237)/G237</f>
        <v>0</v>
      </c>
      <c r="AB237" s="15">
        <f>IF((((G237*$AA$6)-K237-R237-V237+W237+X237+Y237+Z237)/Q237)&gt;0,ROUNDUP((((G237*$AA$6)-K237-R237-V237+W237+X237+Y237+Z237)/Q237),0),0)</f>
        <v>0</v>
      </c>
      <c r="AC237" s="15">
        <f>IF(((G237-K237-R237-V237+W237+X237+Y237+Z237)/Q237)&gt;0,ROUNDUP(((G237-K237-R237-V237+W237+X237+Y237+Z237)/Q237),0),0)</f>
        <v>0</v>
      </c>
      <c r="AD237" s="16">
        <f>IF((AND(L237&gt;0.9,AA237&gt;0.9)),"Category 1",IF((AND(L237&gt;0.85,AA237&gt;0.85)),"Category 2","None"))</f>
        <v>0</v>
      </c>
      <c r="AE237" s="15">
        <f>ROUNDUP(IF(OR(L237&lt;=0.85,(AA237&lt;=0.85)),0,IF((L237&lt;AA237),(K237-(G237*0.85)),((AA237*G237)-(G237*0.85)))),0)</f>
        <v>0</v>
      </c>
      <c r="AF237" s="18">
        <f>P237/(K237+P237)</f>
        <v>0</v>
      </c>
      <c r="AG237" s="15">
        <v>0</v>
      </c>
      <c r="AH237" s="15">
        <v>1</v>
      </c>
      <c r="AI237" s="15">
        <v>0</v>
      </c>
      <c r="AJ237" s="15">
        <v>0</v>
      </c>
      <c r="AK237" s="15">
        <v>2</v>
      </c>
      <c r="AL237" s="15">
        <f>SUM(AG237:AK237)</f>
        <v>0</v>
      </c>
      <c r="AM237" s="15">
        <v>0</v>
      </c>
      <c r="AN237" s="15">
        <v>0</v>
      </c>
      <c r="AO237" s="15">
        <v>0</v>
      </c>
      <c r="AP237" s="15">
        <v>0</v>
      </c>
      <c r="AQ237" s="15">
        <f>SUM(AM237:AP237)</f>
        <v>0</v>
      </c>
      <c r="AR237" s="15" t="s">
        <v>62</v>
      </c>
      <c r="AS237" s="15" t="s">
        <v>92</v>
      </c>
      <c r="AT237" s="15" t="s">
        <v>64</v>
      </c>
      <c r="AU237" s="15">
        <v>7</v>
      </c>
      <c r="AV237" s="15">
        <v>0.72</v>
      </c>
      <c r="AW237" s="15">
        <v>0.51</v>
      </c>
      <c r="AX237" s="15">
        <v>0.83</v>
      </c>
      <c r="AY237" s="18">
        <v>0.9286</v>
      </c>
      <c r="AZ237" s="18">
        <v>0.9167</v>
      </c>
      <c r="BA237" s="18">
        <v>0.8544</v>
      </c>
      <c r="BB237" s="15" t="s">
        <v>105</v>
      </c>
      <c r="BC237" s="15" t="s">
        <v>66</v>
      </c>
    </row>
    <row r="238" spans="1:55">
      <c r="A238" s="15" t="s">
        <v>67</v>
      </c>
      <c r="B238" s="15" t="s">
        <v>100</v>
      </c>
      <c r="C238" s="16" t="s">
        <v>94</v>
      </c>
      <c r="D238" s="17">
        <v>6</v>
      </c>
      <c r="E238" s="17" t="s">
        <v>571</v>
      </c>
      <c r="F238" s="15" t="s">
        <v>572</v>
      </c>
      <c r="G238" s="15">
        <v>15</v>
      </c>
      <c r="H238" s="15">
        <v>14</v>
      </c>
      <c r="I238" s="15">
        <v>1</v>
      </c>
      <c r="J238" s="15">
        <v>0</v>
      </c>
      <c r="K238" s="15">
        <f>H238-I238-J238</f>
        <v>0</v>
      </c>
      <c r="L238" s="18">
        <f>K238/G238</f>
        <v>0</v>
      </c>
      <c r="M238" s="16">
        <v>1.16</v>
      </c>
      <c r="N238" s="15">
        <v>2</v>
      </c>
      <c r="O238" s="15">
        <v>0</v>
      </c>
      <c r="P238" s="15">
        <f>N238-O238</f>
        <v>0</v>
      </c>
      <c r="Q238" s="18">
        <v>0.8857</v>
      </c>
      <c r="R238" s="19">
        <f>P238*Q238</f>
        <v>0</v>
      </c>
      <c r="S238" s="15">
        <v>0</v>
      </c>
      <c r="T238" s="15">
        <v>2</v>
      </c>
      <c r="U238" s="15">
        <v>1</v>
      </c>
      <c r="V238" s="19">
        <f>(((S238+T238)*Q238))+U238</f>
        <v>0</v>
      </c>
      <c r="W238" s="15">
        <v>1</v>
      </c>
      <c r="X238" s="15">
        <v>0</v>
      </c>
      <c r="Y238" s="15">
        <v>0</v>
      </c>
      <c r="Z238" s="19">
        <v>1.0478628</v>
      </c>
      <c r="AA238" s="18">
        <f>(K238+R238+V238-W238-X238-Y238-Z238)/G238</f>
        <v>0</v>
      </c>
      <c r="AB238" s="15">
        <f>IF((((G238*$AA$6)-K238-R238-V238+W238+X238+Y238+Z238)/Q238)&gt;0,ROUNDUP((((G238*$AA$6)-K238-R238-V238+W238+X238+Y238+Z238)/Q238),0),0)</f>
        <v>0</v>
      </c>
      <c r="AC238" s="15">
        <f>IF(((G238-K238-R238-V238+W238+X238+Y238+Z238)/Q238)&gt;0,ROUNDUP(((G238-K238-R238-V238+W238+X238+Y238+Z238)/Q238),0),0)</f>
        <v>0</v>
      </c>
      <c r="AD238" s="16">
        <f>IF((AND(L238&gt;0.9,AA238&gt;0.9)),"Category 1",IF((AND(L238&gt;0.85,AA238&gt;0.85)),"Category 2","None"))</f>
        <v>0</v>
      </c>
      <c r="AE238" s="15">
        <f>ROUNDUP(IF(OR(L238&lt;=0.85,(AA238&lt;=0.85)),0,IF((L238&lt;AA238),(K238-(G238*0.85)),((AA238*G238)-(G238*0.85)))),0)</f>
        <v>0</v>
      </c>
      <c r="AF238" s="18">
        <f>P238/(K238+P238)</f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1</v>
      </c>
      <c r="AL238" s="15">
        <f>SUM(AG238:AK238)</f>
        <v>0</v>
      </c>
      <c r="AM238" s="15">
        <v>1</v>
      </c>
      <c r="AN238" s="15">
        <v>0</v>
      </c>
      <c r="AO238" s="15">
        <v>0</v>
      </c>
      <c r="AP238" s="15">
        <v>0</v>
      </c>
      <c r="AQ238" s="15">
        <f>SUM(AM238:AP238)</f>
        <v>0</v>
      </c>
      <c r="AR238" s="15" t="s">
        <v>62</v>
      </c>
      <c r="AS238" s="15" t="s">
        <v>81</v>
      </c>
      <c r="AT238" s="15" t="s">
        <v>64</v>
      </c>
      <c r="AU238" s="15">
        <v>7</v>
      </c>
      <c r="AV238" s="15">
        <v>1.39</v>
      </c>
      <c r="AW238" s="15">
        <v>0.51</v>
      </c>
      <c r="AX238" s="15">
        <v>0.83</v>
      </c>
      <c r="AY238" s="18">
        <v>0.8571</v>
      </c>
      <c r="AZ238" s="18">
        <v>0.9167</v>
      </c>
      <c r="BA238" s="18">
        <v>0.8544</v>
      </c>
      <c r="BB238" s="15" t="s">
        <v>105</v>
      </c>
      <c r="BC238" s="15" t="s">
        <v>66</v>
      </c>
    </row>
    <row r="239" spans="1:55">
      <c r="A239" s="15" t="s">
        <v>57</v>
      </c>
      <c r="B239" s="15" t="s">
        <v>130</v>
      </c>
      <c r="C239" s="16" t="s">
        <v>94</v>
      </c>
      <c r="D239" s="17">
        <v>6</v>
      </c>
      <c r="E239" s="17" t="s">
        <v>573</v>
      </c>
      <c r="F239" s="15" t="s">
        <v>574</v>
      </c>
      <c r="G239" s="15">
        <v>15</v>
      </c>
      <c r="H239" s="15">
        <v>11</v>
      </c>
      <c r="I239" s="15">
        <v>0</v>
      </c>
      <c r="J239" s="15">
        <v>0</v>
      </c>
      <c r="K239" s="15">
        <f>H239-I239-J239</f>
        <v>0</v>
      </c>
      <c r="L239" s="18">
        <f>K239/G239</f>
        <v>0</v>
      </c>
      <c r="M239" s="16">
        <v>0.83</v>
      </c>
      <c r="N239" s="15">
        <v>11</v>
      </c>
      <c r="O239" s="15">
        <v>1</v>
      </c>
      <c r="P239" s="15">
        <f>N239-O239</f>
        <v>0</v>
      </c>
      <c r="Q239" s="18">
        <v>0.5143</v>
      </c>
      <c r="R239" s="19">
        <f>P239*Q239</f>
        <v>0</v>
      </c>
      <c r="S239" s="15">
        <v>0</v>
      </c>
      <c r="T239" s="15">
        <v>0</v>
      </c>
      <c r="U239" s="15">
        <v>0</v>
      </c>
      <c r="V239" s="19">
        <f>(((S239+T239)*Q239))+U239</f>
        <v>0</v>
      </c>
      <c r="W239" s="15">
        <v>2</v>
      </c>
      <c r="X239" s="15">
        <v>1</v>
      </c>
      <c r="Y239" s="15">
        <v>0</v>
      </c>
      <c r="Z239" s="19">
        <v>0.600009</v>
      </c>
      <c r="AA239" s="18">
        <f>(K239+R239+V239-W239-X239-Y239-Z239)/G239</f>
        <v>0</v>
      </c>
      <c r="AB239" s="15">
        <f>IF((((G239*$AA$6)-K239-R239-V239+W239+X239+Y239+Z239)/Q239)&gt;0,ROUNDUP((((G239*$AA$6)-K239-R239-V239+W239+X239+Y239+Z239)/Q239),0),0)</f>
        <v>0</v>
      </c>
      <c r="AC239" s="15">
        <f>IF(((G239-K239-R239-V239+W239+X239+Y239+Z239)/Q239)&gt;0,ROUNDUP(((G239-K239-R239-V239+W239+X239+Y239+Z239)/Q239),0),0)</f>
        <v>0</v>
      </c>
      <c r="AD239" s="16">
        <f>IF((AND(L239&gt;0.9,AA239&gt;0.9)),"Category 1",IF((AND(L239&gt;0.85,AA239&gt;0.85)),"Category 2","None"))</f>
        <v>0</v>
      </c>
      <c r="AE239" s="15">
        <f>ROUNDUP(IF(OR(L239&lt;=0.85,(AA239&lt;=0.85)),0,IF((L239&lt;AA239),(K239-(G239*0.85)),((AA239*G239)-(G239*0.85)))),0)</f>
        <v>0</v>
      </c>
      <c r="AF239" s="18">
        <f>P239/(K239+P239)</f>
        <v>0</v>
      </c>
      <c r="AG239" s="15">
        <v>0</v>
      </c>
      <c r="AH239" s="15">
        <v>6</v>
      </c>
      <c r="AI239" s="15">
        <v>0</v>
      </c>
      <c r="AJ239" s="15">
        <v>0</v>
      </c>
      <c r="AK239" s="15">
        <v>3</v>
      </c>
      <c r="AL239" s="15">
        <f>SUM(AG239:AK239)</f>
        <v>0</v>
      </c>
      <c r="AM239" s="15">
        <v>2</v>
      </c>
      <c r="AN239" s="15">
        <v>0</v>
      </c>
      <c r="AO239" s="15">
        <v>0</v>
      </c>
      <c r="AP239" s="15">
        <v>0</v>
      </c>
      <c r="AQ239" s="15">
        <f>SUM(AM239:AP239)</f>
        <v>0</v>
      </c>
      <c r="AR239" s="15" t="s">
        <v>62</v>
      </c>
      <c r="AS239" s="15" t="s">
        <v>92</v>
      </c>
      <c r="AT239" s="15" t="s">
        <v>64</v>
      </c>
      <c r="AU239" s="15">
        <v>7</v>
      </c>
      <c r="AV239" s="15">
        <v>0.98</v>
      </c>
      <c r="AW239" s="15">
        <v>0.51</v>
      </c>
      <c r="AX239" s="15">
        <v>0.83</v>
      </c>
      <c r="AY239" s="18">
        <v>0.4828</v>
      </c>
      <c r="AZ239" s="18">
        <v>0.9167</v>
      </c>
      <c r="BA239" s="18">
        <v>0.8544</v>
      </c>
      <c r="BB239" s="15" t="s">
        <v>105</v>
      </c>
      <c r="BC239" s="15" t="s">
        <v>66</v>
      </c>
    </row>
    <row r="240" spans="1:55">
      <c r="A240" s="15" t="s">
        <v>67</v>
      </c>
      <c r="B240" s="15" t="s">
        <v>100</v>
      </c>
      <c r="C240" s="16" t="s">
        <v>78</v>
      </c>
      <c r="D240" s="17">
        <v>6</v>
      </c>
      <c r="E240" s="17" t="s">
        <v>575</v>
      </c>
      <c r="F240" s="15" t="s">
        <v>576</v>
      </c>
      <c r="G240" s="15">
        <v>24</v>
      </c>
      <c r="H240" s="15">
        <v>16</v>
      </c>
      <c r="I240" s="15">
        <v>0</v>
      </c>
      <c r="J240" s="15">
        <v>0</v>
      </c>
      <c r="K240" s="15">
        <f>H240-I240-J240</f>
        <v>0</v>
      </c>
      <c r="L240" s="18">
        <f>K240/G240</f>
        <v>0</v>
      </c>
      <c r="M240" s="16">
        <v>1.87</v>
      </c>
      <c r="N240" s="15">
        <v>10</v>
      </c>
      <c r="O240" s="15">
        <v>0</v>
      </c>
      <c r="P240" s="15">
        <f>N240-O240</f>
        <v>0</v>
      </c>
      <c r="Q240" s="18">
        <v>0.8333</v>
      </c>
      <c r="R240" s="19">
        <f>P240*Q240</f>
        <v>0</v>
      </c>
      <c r="S240" s="15">
        <v>2</v>
      </c>
      <c r="T240" s="15">
        <v>0</v>
      </c>
      <c r="U240" s="15">
        <v>0</v>
      </c>
      <c r="V240" s="19">
        <f>(((S240+T240)*Q240))+U240</f>
        <v>0</v>
      </c>
      <c r="W240" s="15">
        <v>1</v>
      </c>
      <c r="X240" s="15">
        <v>0</v>
      </c>
      <c r="Y240" s="15">
        <v>0</v>
      </c>
      <c r="Z240" s="19">
        <v>1.9876775</v>
      </c>
      <c r="AA240" s="18">
        <f>(K240+R240+V240-W240-X240-Y240-Z240)/G240</f>
        <v>0</v>
      </c>
      <c r="AB240" s="15">
        <f>IF((((G240*$AA$6)-K240-R240-V240+W240+X240+Y240+Z240)/Q240)&gt;0,ROUNDUP((((G240*$AA$6)-K240-R240-V240+W240+X240+Y240+Z240)/Q240),0),0)</f>
        <v>0</v>
      </c>
      <c r="AC240" s="15">
        <f>IF(((G240-K240-R240-V240+W240+X240+Y240+Z240)/Q240)&gt;0,ROUNDUP(((G240-K240-R240-V240+W240+X240+Y240+Z240)/Q240),0),0)</f>
        <v>0</v>
      </c>
      <c r="AD240" s="16">
        <f>IF((AND(L240&gt;0.9,AA240&gt;0.9)),"Category 1",IF((AND(L240&gt;0.85,AA240&gt;0.85)),"Category 2","None"))</f>
        <v>0</v>
      </c>
      <c r="AE240" s="15">
        <f>ROUNDUP(IF(OR(L240&lt;=0.85,(AA240&lt;=0.85)),0,IF((L240&lt;AA240),(K240-(G240*0.85)),((AA240*G240)-(G240*0.85)))),0)</f>
        <v>0</v>
      </c>
      <c r="AF240" s="18">
        <f>P240/(K240+P240)</f>
        <v>0</v>
      </c>
      <c r="AG240" s="15">
        <v>0</v>
      </c>
      <c r="AH240" s="15">
        <v>4</v>
      </c>
      <c r="AI240" s="15">
        <v>0</v>
      </c>
      <c r="AJ240" s="15">
        <v>5</v>
      </c>
      <c r="AK240" s="15">
        <v>0</v>
      </c>
      <c r="AL240" s="15">
        <f>SUM(AG240:AK240)</f>
        <v>0</v>
      </c>
      <c r="AM240" s="15">
        <v>1</v>
      </c>
      <c r="AN240" s="15">
        <v>0</v>
      </c>
      <c r="AO240" s="15">
        <v>0</v>
      </c>
      <c r="AP240" s="15">
        <v>0</v>
      </c>
      <c r="AQ240" s="15">
        <f>SUM(AM240:AP240)</f>
        <v>0</v>
      </c>
      <c r="AR240" s="15" t="s">
        <v>62</v>
      </c>
      <c r="AS240" s="15" t="s">
        <v>81</v>
      </c>
      <c r="AT240" s="15" t="s">
        <v>64</v>
      </c>
      <c r="AU240" s="15">
        <v>3</v>
      </c>
      <c r="AV240" s="15">
        <v>1.93</v>
      </c>
      <c r="AW240" s="15">
        <v>0.92</v>
      </c>
      <c r="AX240" s="15">
        <v>1.77</v>
      </c>
      <c r="AY240" s="18">
        <v>0.8276</v>
      </c>
      <c r="AZ240" s="18">
        <v>0.8526</v>
      </c>
      <c r="BA240" s="18">
        <v>0.7598</v>
      </c>
      <c r="BB240" s="15" t="s">
        <v>88</v>
      </c>
      <c r="BC240" s="15" t="s">
        <v>66</v>
      </c>
    </row>
    <row r="241" spans="1:55">
      <c r="A241" s="15" t="s">
        <v>83</v>
      </c>
      <c r="B241" s="15" t="s">
        <v>110</v>
      </c>
      <c r="C241" s="16" t="s">
        <v>78</v>
      </c>
      <c r="D241" s="17">
        <v>6</v>
      </c>
      <c r="E241" s="17" t="s">
        <v>577</v>
      </c>
      <c r="F241" s="15" t="s">
        <v>578</v>
      </c>
      <c r="G241" s="15">
        <v>26</v>
      </c>
      <c r="H241" s="15">
        <v>21</v>
      </c>
      <c r="I241" s="15">
        <v>0</v>
      </c>
      <c r="J241" s="15">
        <v>1</v>
      </c>
      <c r="K241" s="15">
        <f>H241-I241-J241</f>
        <v>0</v>
      </c>
      <c r="L241" s="18">
        <f>K241/G241</f>
        <v>0</v>
      </c>
      <c r="M241" s="16">
        <v>1.69</v>
      </c>
      <c r="N241" s="15">
        <v>6</v>
      </c>
      <c r="O241" s="15">
        <v>0</v>
      </c>
      <c r="P241" s="15">
        <f>N241-O241</f>
        <v>0</v>
      </c>
      <c r="Q241" s="18">
        <v>0.6596</v>
      </c>
      <c r="R241" s="19">
        <f>P241*Q241</f>
        <v>0</v>
      </c>
      <c r="S241" s="15">
        <v>1</v>
      </c>
      <c r="T241" s="15">
        <v>0</v>
      </c>
      <c r="U241" s="15">
        <v>0</v>
      </c>
      <c r="V241" s="19">
        <f>(((S241+T241)*Q241))+U241</f>
        <v>0</v>
      </c>
      <c r="W241" s="15">
        <v>1</v>
      </c>
      <c r="X241" s="15">
        <v>0</v>
      </c>
      <c r="Y241" s="15">
        <v>0</v>
      </c>
      <c r="Z241" s="19">
        <v>1.3793782</v>
      </c>
      <c r="AA241" s="18">
        <f>(K241+R241+V241-W241-X241-Y241-Z241)/G241</f>
        <v>0</v>
      </c>
      <c r="AB241" s="15">
        <f>IF((((G241*$AA$6)-K241-R241-V241+W241+X241+Y241+Z241)/Q241)&gt;0,ROUNDUP((((G241*$AA$6)-K241-R241-V241+W241+X241+Y241+Z241)/Q241),0),0)</f>
        <v>0</v>
      </c>
      <c r="AC241" s="15">
        <f>IF(((G241-K241-R241-V241+W241+X241+Y241+Z241)/Q241)&gt;0,ROUNDUP(((G241-K241-R241-V241+W241+X241+Y241+Z241)/Q241),0),0)</f>
        <v>0</v>
      </c>
      <c r="AD241" s="16">
        <f>IF((AND(L241&gt;0.9,AA241&gt;0.9)),"Category 1",IF((AND(L241&gt;0.85,AA241&gt;0.85)),"Category 2","None"))</f>
        <v>0</v>
      </c>
      <c r="AE241" s="15">
        <f>ROUNDUP(IF(OR(L241&lt;=0.85,(AA241&lt;=0.85)),0,IF((L241&lt;AA241),(K241-(G241*0.85)),((AA241*G241)-(G241*0.85)))),0)</f>
        <v>0</v>
      </c>
      <c r="AF241" s="18">
        <f>P241/(K241+P241)</f>
        <v>0</v>
      </c>
      <c r="AG241" s="15">
        <v>0</v>
      </c>
      <c r="AH241" s="15">
        <v>3</v>
      </c>
      <c r="AI241" s="15">
        <v>0</v>
      </c>
      <c r="AJ241" s="15">
        <v>2</v>
      </c>
      <c r="AK241" s="15">
        <v>0</v>
      </c>
      <c r="AL241" s="15">
        <f>SUM(AG241:AK241)</f>
        <v>0</v>
      </c>
      <c r="AM241" s="15">
        <v>1</v>
      </c>
      <c r="AN241" s="15">
        <v>0</v>
      </c>
      <c r="AO241" s="15">
        <v>0</v>
      </c>
      <c r="AP241" s="15">
        <v>0</v>
      </c>
      <c r="AQ241" s="15">
        <f>SUM(AM241:AP241)</f>
        <v>0</v>
      </c>
      <c r="AR241" s="15" t="s">
        <v>62</v>
      </c>
      <c r="AS241" s="15" t="s">
        <v>81</v>
      </c>
      <c r="AT241" s="15" t="s">
        <v>64</v>
      </c>
      <c r="AU241" s="15">
        <v>3</v>
      </c>
      <c r="AV241" s="15">
        <v>1.89</v>
      </c>
      <c r="AW241" s="15">
        <v>0.92</v>
      </c>
      <c r="AX241" s="15">
        <v>1.77</v>
      </c>
      <c r="AY241" s="18">
        <v>0.675</v>
      </c>
      <c r="AZ241" s="18">
        <v>0.8526</v>
      </c>
      <c r="BA241" s="18">
        <v>0.7598</v>
      </c>
      <c r="BB241" s="15" t="s">
        <v>88</v>
      </c>
      <c r="BC241" s="15" t="s">
        <v>66</v>
      </c>
    </row>
    <row r="242" spans="1:55">
      <c r="A242" s="15" t="s">
        <v>83</v>
      </c>
      <c r="B242" s="15" t="s">
        <v>89</v>
      </c>
      <c r="C242" s="16" t="s">
        <v>78</v>
      </c>
      <c r="D242" s="17">
        <v>5</v>
      </c>
      <c r="E242" s="17" t="s">
        <v>579</v>
      </c>
      <c r="F242" s="15" t="s">
        <v>580</v>
      </c>
      <c r="G242" s="15">
        <v>15</v>
      </c>
      <c r="H242" s="15">
        <v>13</v>
      </c>
      <c r="I242" s="15">
        <v>0</v>
      </c>
      <c r="J242" s="15">
        <v>1</v>
      </c>
      <c r="K242" s="15">
        <f>H242-I242-J242</f>
        <v>0</v>
      </c>
      <c r="L242" s="18">
        <f>K242/G242</f>
        <v>0</v>
      </c>
      <c r="M242" s="16">
        <v>2.44</v>
      </c>
      <c r="N242" s="15">
        <v>3</v>
      </c>
      <c r="O242" s="15">
        <v>0</v>
      </c>
      <c r="P242" s="15">
        <f>N242-O242</f>
        <v>0</v>
      </c>
      <c r="Q242" s="18">
        <v>0.7419</v>
      </c>
      <c r="R242" s="19">
        <f>P242*Q242</f>
        <v>0</v>
      </c>
      <c r="S242" s="15">
        <v>0</v>
      </c>
      <c r="T242" s="15">
        <v>0</v>
      </c>
      <c r="U242" s="15">
        <v>0</v>
      </c>
      <c r="V242" s="19">
        <f>(((S242+T242)*Q242))+U242</f>
        <v>0</v>
      </c>
      <c r="W242" s="15">
        <v>0</v>
      </c>
      <c r="X242" s="15">
        <v>0</v>
      </c>
      <c r="Y242" s="15">
        <v>0</v>
      </c>
      <c r="Z242" s="19">
        <v>2.0720982</v>
      </c>
      <c r="AA242" s="18">
        <f>(K242+R242+V242-W242-X242-Y242-Z242)/G242</f>
        <v>0</v>
      </c>
      <c r="AB242" s="15">
        <f>IF((((G242*$AA$6)-K242-R242-V242+W242+X242+Y242+Z242)/Q242)&gt;0,ROUNDUP((((G242*$AA$6)-K242-R242-V242+W242+X242+Y242+Z242)/Q242),0),0)</f>
        <v>0</v>
      </c>
      <c r="AC242" s="15">
        <f>IF(((G242-K242-R242-V242+W242+X242+Y242+Z242)/Q242)&gt;0,ROUNDUP(((G242-K242-R242-V242+W242+X242+Y242+Z242)/Q242),0),0)</f>
        <v>0</v>
      </c>
      <c r="AD242" s="16">
        <f>IF((AND(L242&gt;0.9,AA242&gt;0.9)),"Category 1",IF((AND(L242&gt;0.85,AA242&gt;0.85)),"Category 2","None"))</f>
        <v>0</v>
      </c>
      <c r="AE242" s="15">
        <f>ROUNDUP(IF(OR(L242&lt;=0.85,(AA242&lt;=0.85)),0,IF((L242&lt;AA242),(K242-(G242*0.85)),((AA242*G242)-(G242*0.85)))),0)</f>
        <v>0</v>
      </c>
      <c r="AF242" s="18">
        <f>P242/(K242+P242)</f>
        <v>0</v>
      </c>
      <c r="AG242" s="15">
        <v>0</v>
      </c>
      <c r="AH242" s="15">
        <v>2</v>
      </c>
      <c r="AI242" s="15">
        <v>0</v>
      </c>
      <c r="AJ242" s="15">
        <v>0</v>
      </c>
      <c r="AK242" s="15">
        <v>1</v>
      </c>
      <c r="AL242" s="15">
        <f>SUM(AG242:AK242)</f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f>SUM(AM242:AP242)</f>
        <v>0</v>
      </c>
      <c r="AR242" s="15" t="s">
        <v>62</v>
      </c>
      <c r="AS242" s="15" t="s">
        <v>92</v>
      </c>
      <c r="AT242" s="15" t="s">
        <v>64</v>
      </c>
      <c r="AU242" s="15">
        <v>3</v>
      </c>
      <c r="AV242" s="15">
        <v>2.44</v>
      </c>
      <c r="AW242" s="15">
        <v>0.59</v>
      </c>
      <c r="AX242" s="15">
        <v>1.57</v>
      </c>
      <c r="AY242" s="18">
        <v>0.7667</v>
      </c>
      <c r="AZ242" s="18">
        <v>0.8938</v>
      </c>
      <c r="BA242" s="18">
        <v>0.8252</v>
      </c>
      <c r="BB242" s="15" t="s">
        <v>121</v>
      </c>
      <c r="BC242" s="15" t="s">
        <v>66</v>
      </c>
    </row>
    <row r="243" spans="1:55">
      <c r="A243" s="15" t="s">
        <v>83</v>
      </c>
      <c r="B243" s="15" t="s">
        <v>118</v>
      </c>
      <c r="C243" s="16" t="s">
        <v>78</v>
      </c>
      <c r="D243" s="17">
        <v>5</v>
      </c>
      <c r="E243" s="17" t="s">
        <v>581</v>
      </c>
      <c r="F243" s="15" t="s">
        <v>582</v>
      </c>
      <c r="G243" s="15">
        <v>13</v>
      </c>
      <c r="H243" s="15">
        <v>11</v>
      </c>
      <c r="I243" s="15">
        <v>0</v>
      </c>
      <c r="J243" s="15">
        <v>1</v>
      </c>
      <c r="K243" s="15">
        <f>H243-I243-J243</f>
        <v>0</v>
      </c>
      <c r="L243" s="18">
        <f>K243/G243</f>
        <v>0</v>
      </c>
      <c r="M243" s="16">
        <v>1.1</v>
      </c>
      <c r="N243" s="15">
        <v>1</v>
      </c>
      <c r="O243" s="15">
        <v>0</v>
      </c>
      <c r="P243" s="15">
        <f>N243-O243</f>
        <v>0</v>
      </c>
      <c r="Q243" s="18">
        <v>0.75</v>
      </c>
      <c r="R243" s="19">
        <f>P243*Q243</f>
        <v>0</v>
      </c>
      <c r="S243" s="15">
        <v>2</v>
      </c>
      <c r="T243" s="15">
        <v>0</v>
      </c>
      <c r="U243" s="15">
        <v>0</v>
      </c>
      <c r="V243" s="19">
        <f>(((S243+T243)*Q243))+U243</f>
        <v>0</v>
      </c>
      <c r="W243" s="15">
        <v>0</v>
      </c>
      <c r="X243" s="15">
        <v>0</v>
      </c>
      <c r="Y243" s="15">
        <v>0</v>
      </c>
      <c r="Z243" s="19">
        <v>0.4772242</v>
      </c>
      <c r="AA243" s="18">
        <f>(K243+R243+V243-W243-X243-Y243-Z243)/G243</f>
        <v>0</v>
      </c>
      <c r="AB243" s="15">
        <f>IF((((G243*$AA$6)-K243-R243-V243+W243+X243+Y243+Z243)/Q243)&gt;0,ROUNDUP((((G243*$AA$6)-K243-R243-V243+W243+X243+Y243+Z243)/Q243),0),0)</f>
        <v>0</v>
      </c>
      <c r="AC243" s="15">
        <f>IF(((G243-K243-R243-V243+W243+X243+Y243+Z243)/Q243)&gt;0,ROUNDUP(((G243-K243-R243-V243+W243+X243+Y243+Z243)/Q243),0),0)</f>
        <v>0</v>
      </c>
      <c r="AD243" s="16">
        <f>IF((AND(L243&gt;0.9,AA243&gt;0.9)),"Category 1",IF((AND(L243&gt;0.85,AA243&gt;0.85)),"Category 2","None"))</f>
        <v>0</v>
      </c>
      <c r="AE243" s="15">
        <f>ROUNDUP(IF(OR(L243&lt;=0.85,(AA243&lt;=0.85)),0,IF((L243&lt;AA243),(K243-(G243*0.85)),((AA243*G243)-(G243*0.85)))),0)</f>
        <v>0</v>
      </c>
      <c r="AF243" s="18">
        <f>P243/(K243+P243)</f>
        <v>0</v>
      </c>
      <c r="AG243" s="15">
        <v>0</v>
      </c>
      <c r="AH243" s="15">
        <v>1</v>
      </c>
      <c r="AI243" s="15">
        <v>0</v>
      </c>
      <c r="AJ243" s="15">
        <v>0</v>
      </c>
      <c r="AK243" s="15">
        <v>0</v>
      </c>
      <c r="AL243" s="15">
        <f>SUM(AG243:AK243)</f>
        <v>0</v>
      </c>
      <c r="AM243" s="15">
        <v>0</v>
      </c>
      <c r="AN243" s="15">
        <v>0</v>
      </c>
      <c r="AO243" s="15">
        <v>0</v>
      </c>
      <c r="AP243" s="15">
        <v>0</v>
      </c>
      <c r="AQ243" s="15">
        <f>SUM(AM243:AP243)</f>
        <v>0</v>
      </c>
      <c r="AR243" s="15" t="s">
        <v>62</v>
      </c>
      <c r="AS243" s="15" t="s">
        <v>113</v>
      </c>
      <c r="AT243" s="15" t="s">
        <v>64</v>
      </c>
      <c r="AU243" s="15">
        <v>3</v>
      </c>
      <c r="AV243" s="15">
        <v>1.45</v>
      </c>
      <c r="AW243" s="15">
        <v>0.72</v>
      </c>
      <c r="AX243" s="15">
        <v>1.57</v>
      </c>
      <c r="AY243" s="18">
        <v>0.6111</v>
      </c>
      <c r="AZ243" s="18">
        <v>1</v>
      </c>
      <c r="BA243" s="18">
        <v>0.8252</v>
      </c>
      <c r="BB243" s="15" t="s">
        <v>121</v>
      </c>
      <c r="BC243" s="15" t="s">
        <v>66</v>
      </c>
    </row>
    <row r="244" spans="1:55">
      <c r="A244" s="15" t="s">
        <v>67</v>
      </c>
      <c r="B244" s="15" t="s">
        <v>305</v>
      </c>
      <c r="C244" s="16" t="s">
        <v>78</v>
      </c>
      <c r="D244" s="17">
        <v>8</v>
      </c>
      <c r="E244" s="17" t="s">
        <v>583</v>
      </c>
      <c r="F244" s="15" t="s">
        <v>584</v>
      </c>
      <c r="G244" s="15">
        <v>30</v>
      </c>
      <c r="H244" s="15">
        <v>27</v>
      </c>
      <c r="I244" s="15">
        <v>0</v>
      </c>
      <c r="J244" s="15">
        <v>0</v>
      </c>
      <c r="K244" s="15">
        <f>H244-I244-J244</f>
        <v>0</v>
      </c>
      <c r="L244" s="18">
        <f>K244/G244</f>
        <v>0</v>
      </c>
      <c r="M244" s="16">
        <v>1.47</v>
      </c>
      <c r="N244" s="15">
        <v>2</v>
      </c>
      <c r="O244" s="15">
        <v>0</v>
      </c>
      <c r="P244" s="15">
        <f>N244-O244</f>
        <v>0</v>
      </c>
      <c r="Q244" s="18">
        <v>0.8113</v>
      </c>
      <c r="R244" s="19">
        <f>P244*Q244</f>
        <v>0</v>
      </c>
      <c r="S244" s="15">
        <v>2</v>
      </c>
      <c r="T244" s="15">
        <v>1</v>
      </c>
      <c r="U244" s="15">
        <v>0</v>
      </c>
      <c r="V244" s="19">
        <f>(((S244+T244)*Q244))+U244</f>
        <v>0</v>
      </c>
      <c r="W244" s="15">
        <v>0</v>
      </c>
      <c r="X244" s="15">
        <v>0</v>
      </c>
      <c r="Y244" s="15">
        <v>0</v>
      </c>
      <c r="Z244" s="19">
        <v>1.5025737</v>
      </c>
      <c r="AA244" s="18">
        <f>(K244+R244+V244-W244-X244-Y244-Z244)/G244</f>
        <v>0</v>
      </c>
      <c r="AB244" s="15">
        <f>IF((((G244*$AA$6)-K244-R244-V244+W244+X244+Y244+Z244)/Q244)&gt;0,ROUNDUP((((G244*$AA$6)-K244-R244-V244+W244+X244+Y244+Z244)/Q244),0),0)</f>
        <v>0</v>
      </c>
      <c r="AC244" s="15">
        <f>IF(((G244-K244-R244-V244+W244+X244+Y244+Z244)/Q244)&gt;0,ROUNDUP(((G244-K244-R244-V244+W244+X244+Y244+Z244)/Q244),0),0)</f>
        <v>0</v>
      </c>
      <c r="AD244" s="16">
        <f>IF((AND(L244&gt;0.9,AA244&gt;0.9)),"Category 1",IF((AND(L244&gt;0.85,AA244&gt;0.85)),"Category 2","None"))</f>
        <v>0</v>
      </c>
      <c r="AE244" s="15">
        <f>ROUNDUP(IF(OR(L244&lt;=0.85,(AA244&lt;=0.85)),0,IF((L244&lt;AA244),(K244-(G244*0.85)),((AA244*G244)-(G244*0.85)))),0)</f>
        <v>0</v>
      </c>
      <c r="AF244" s="18">
        <f>P244/(K244+P244)</f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f>SUM(AG244:AK244)</f>
        <v>0</v>
      </c>
      <c r="AM244" s="15">
        <v>1</v>
      </c>
      <c r="AN244" s="15">
        <v>0</v>
      </c>
      <c r="AO244" s="15">
        <v>1</v>
      </c>
      <c r="AP244" s="15">
        <v>0</v>
      </c>
      <c r="AQ244" s="15">
        <f>SUM(AM244:AP244)</f>
        <v>0</v>
      </c>
      <c r="AR244" s="15" t="s">
        <v>62</v>
      </c>
      <c r="AS244" s="15" t="s">
        <v>71</v>
      </c>
      <c r="AT244" s="15" t="s">
        <v>64</v>
      </c>
      <c r="AU244" s="15">
        <v>3</v>
      </c>
      <c r="AV244" s="15">
        <v>2.04</v>
      </c>
      <c r="AW244" s="15">
        <v>1.27</v>
      </c>
      <c r="AX244" s="15">
        <v>1.99</v>
      </c>
      <c r="AY244" s="18">
        <v>0.6875</v>
      </c>
      <c r="AZ244" s="18">
        <v>0.8649</v>
      </c>
      <c r="BA244" s="18">
        <v>0.7554</v>
      </c>
      <c r="BB244" s="15" t="s">
        <v>93</v>
      </c>
      <c r="BC244" s="15" t="s">
        <v>66</v>
      </c>
    </row>
    <row r="245" spans="1:55">
      <c r="A245" s="15" t="s">
        <v>83</v>
      </c>
      <c r="B245" s="15" t="s">
        <v>234</v>
      </c>
      <c r="C245" s="16" t="s">
        <v>94</v>
      </c>
      <c r="D245" s="17">
        <v>7</v>
      </c>
      <c r="E245" s="17" t="s">
        <v>585</v>
      </c>
      <c r="F245" s="15" t="s">
        <v>586</v>
      </c>
      <c r="G245" s="15">
        <v>16</v>
      </c>
      <c r="H245" s="15">
        <v>12</v>
      </c>
      <c r="I245" s="15">
        <v>0</v>
      </c>
      <c r="J245" s="15">
        <v>0</v>
      </c>
      <c r="K245" s="15">
        <f>H245-I245-J245</f>
        <v>0</v>
      </c>
      <c r="L245" s="18">
        <f>K245/G245</f>
        <v>0</v>
      </c>
      <c r="M245" s="16">
        <v>1.12</v>
      </c>
      <c r="N245" s="15">
        <v>7</v>
      </c>
      <c r="O245" s="15">
        <v>0</v>
      </c>
      <c r="P245" s="15">
        <f>N245-O245</f>
        <v>0</v>
      </c>
      <c r="Q245" s="18">
        <v>0.7059</v>
      </c>
      <c r="R245" s="19">
        <f>P245*Q245</f>
        <v>0</v>
      </c>
      <c r="S245" s="15">
        <v>0</v>
      </c>
      <c r="T245" s="15">
        <v>0</v>
      </c>
      <c r="U245" s="15">
        <v>0</v>
      </c>
      <c r="V245" s="19">
        <f>(((S245+T245)*Q245))+U245</f>
        <v>0</v>
      </c>
      <c r="W245" s="15">
        <v>0</v>
      </c>
      <c r="X245" s="15">
        <v>0</v>
      </c>
      <c r="Y245" s="15">
        <v>0</v>
      </c>
      <c r="Z245" s="19">
        <v>0.8794537</v>
      </c>
      <c r="AA245" s="18">
        <f>(K245+R245+V245-W245-X245-Y245-Z245)/G245</f>
        <v>0</v>
      </c>
      <c r="AB245" s="15">
        <f>IF((((G245*$AA$6)-K245-R245-V245+W245+X245+Y245+Z245)/Q245)&gt;0,ROUNDUP((((G245*$AA$6)-K245-R245-V245+W245+X245+Y245+Z245)/Q245),0),0)</f>
        <v>0</v>
      </c>
      <c r="AC245" s="15">
        <f>IF(((G245-K245-R245-V245+W245+X245+Y245+Z245)/Q245)&gt;0,ROUNDUP(((G245-K245-R245-V245+W245+X245+Y245+Z245)/Q245),0),0)</f>
        <v>0</v>
      </c>
      <c r="AD245" s="16">
        <f>IF((AND(L245&gt;0.9,AA245&gt;0.9)),"Category 1",IF((AND(L245&gt;0.85,AA245&gt;0.85)),"Category 2","None"))</f>
        <v>0</v>
      </c>
      <c r="AE245" s="15">
        <f>ROUNDUP(IF(OR(L245&lt;=0.85,(AA245&lt;=0.85)),0,IF((L245&lt;AA245),(K245-(G245*0.85)),((AA245*G245)-(G245*0.85)))),0)</f>
        <v>0</v>
      </c>
      <c r="AF245" s="18">
        <f>P245/(K245+P245)</f>
        <v>0</v>
      </c>
      <c r="AG245" s="15">
        <v>0</v>
      </c>
      <c r="AH245" s="15">
        <v>2</v>
      </c>
      <c r="AI245" s="15">
        <v>0</v>
      </c>
      <c r="AJ245" s="15">
        <v>1</v>
      </c>
      <c r="AK245" s="15">
        <v>2</v>
      </c>
      <c r="AL245" s="15">
        <f>SUM(AG245:AK245)</f>
        <v>0</v>
      </c>
      <c r="AM245" s="15">
        <v>2</v>
      </c>
      <c r="AN245" s="15">
        <v>0</v>
      </c>
      <c r="AO245" s="15">
        <v>0</v>
      </c>
      <c r="AP245" s="15">
        <v>0</v>
      </c>
      <c r="AQ245" s="15">
        <f>SUM(AM245:AP245)</f>
        <v>0</v>
      </c>
      <c r="AR245" s="15" t="s">
        <v>62</v>
      </c>
      <c r="AS245" s="15" t="s">
        <v>113</v>
      </c>
      <c r="AT245" s="15" t="s">
        <v>64</v>
      </c>
      <c r="AU245" s="15">
        <v>7</v>
      </c>
      <c r="AV245" s="15">
        <v>1.34</v>
      </c>
      <c r="AW245" s="15">
        <v>0.58</v>
      </c>
      <c r="AX245" s="15">
        <v>0.89</v>
      </c>
      <c r="AY245" s="18">
        <v>0.6538</v>
      </c>
      <c r="AZ245" s="18">
        <v>0.8482</v>
      </c>
      <c r="BA245" s="18">
        <v>0.8433</v>
      </c>
      <c r="BB245" s="15" t="s">
        <v>195</v>
      </c>
      <c r="BC245" s="15" t="s">
        <v>66</v>
      </c>
    </row>
    <row r="246" spans="1:55">
      <c r="A246" s="15" t="s">
        <v>57</v>
      </c>
      <c r="B246" s="15" t="s">
        <v>157</v>
      </c>
      <c r="C246" s="16" t="s">
        <v>59</v>
      </c>
      <c r="D246" s="17">
        <v>10</v>
      </c>
      <c r="E246" s="17" t="s">
        <v>587</v>
      </c>
      <c r="F246" s="15" t="s">
        <v>588</v>
      </c>
      <c r="G246" s="15">
        <v>43</v>
      </c>
      <c r="H246" s="15">
        <v>31</v>
      </c>
      <c r="I246" s="15">
        <v>0</v>
      </c>
      <c r="J246" s="15">
        <v>0</v>
      </c>
      <c r="K246" s="15">
        <f>H246-I246-J246</f>
        <v>0</v>
      </c>
      <c r="L246" s="18">
        <f>K246/G246</f>
        <v>0</v>
      </c>
      <c r="M246" s="16">
        <v>1.76</v>
      </c>
      <c r="N246" s="15">
        <v>7</v>
      </c>
      <c r="O246" s="15">
        <v>0</v>
      </c>
      <c r="P246" s="15">
        <f>N246-O246</f>
        <v>0</v>
      </c>
      <c r="Q246" s="18">
        <v>0.8814</v>
      </c>
      <c r="R246" s="19">
        <f>P246*Q246</f>
        <v>0</v>
      </c>
      <c r="S246" s="15">
        <v>5</v>
      </c>
      <c r="T246" s="15">
        <v>0</v>
      </c>
      <c r="U246" s="15">
        <v>0</v>
      </c>
      <c r="V246" s="19">
        <f>(((S246+T246)*Q246))+U246</f>
        <v>0</v>
      </c>
      <c r="W246" s="15">
        <v>0</v>
      </c>
      <c r="X246" s="15">
        <v>0</v>
      </c>
      <c r="Y246" s="15">
        <v>0</v>
      </c>
      <c r="Z246" s="19">
        <v>3.622614</v>
      </c>
      <c r="AA246" s="18">
        <f>(K246+R246+V246-W246-X246-Y246-Z246)/G246</f>
        <v>0</v>
      </c>
      <c r="AB246" s="15">
        <f>IF((((G246*$AA$6)-K246-R246-V246+W246+X246+Y246+Z246)/Q246)&gt;0,ROUNDUP((((G246*$AA$6)-K246-R246-V246+W246+X246+Y246+Z246)/Q246),0),0)</f>
        <v>0</v>
      </c>
      <c r="AC246" s="15">
        <f>IF(((G246-K246-R246-V246+W246+X246+Y246+Z246)/Q246)&gt;0,ROUNDUP(((G246-K246-R246-V246+W246+X246+Y246+Z246)/Q246),0),0)</f>
        <v>0</v>
      </c>
      <c r="AD246" s="16">
        <f>IF((AND(L246&gt;0.9,AA246&gt;0.9)),"Category 1",IF((AND(L246&gt;0.85,AA246&gt;0.85)),"Category 2","None"))</f>
        <v>0</v>
      </c>
      <c r="AE246" s="15">
        <f>ROUNDUP(IF(OR(L246&lt;=0.85,(AA246&lt;=0.85)),0,IF((L246&lt;AA246),(K246-(G246*0.85)),((AA246*G246)-(G246*0.85)))),0)</f>
        <v>0</v>
      </c>
      <c r="AF246" s="18">
        <f>P246/(K246+P246)</f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f>SUM(AG246:AK246)</f>
        <v>0</v>
      </c>
      <c r="AM246" s="15">
        <v>2</v>
      </c>
      <c r="AN246" s="15">
        <v>3</v>
      </c>
      <c r="AO246" s="15">
        <v>1</v>
      </c>
      <c r="AP246" s="15">
        <v>1</v>
      </c>
      <c r="AQ246" s="15">
        <f>SUM(AM246:AP246)</f>
        <v>0</v>
      </c>
      <c r="AR246" s="15" t="s">
        <v>62</v>
      </c>
      <c r="AS246" s="15" t="s">
        <v>63</v>
      </c>
      <c r="AT246" s="15" t="s">
        <v>64</v>
      </c>
      <c r="AU246" s="15">
        <v>2</v>
      </c>
      <c r="AV246" s="15">
        <v>2.32</v>
      </c>
      <c r="AW246" s="15">
        <v>1.66</v>
      </c>
      <c r="AX246" s="15">
        <v>1.72</v>
      </c>
      <c r="AY246" s="18">
        <v>0.8889</v>
      </c>
      <c r="AZ246" s="18">
        <v>0.88</v>
      </c>
      <c r="BA246" s="18">
        <v>0.813</v>
      </c>
      <c r="BB246" s="15" t="s">
        <v>65</v>
      </c>
      <c r="BC246" s="15" t="s">
        <v>66</v>
      </c>
    </row>
    <row r="247" spans="1:55">
      <c r="A247" s="15" t="s">
        <v>57</v>
      </c>
      <c r="B247" s="15" t="s">
        <v>169</v>
      </c>
      <c r="C247" s="16" t="s">
        <v>59</v>
      </c>
      <c r="D247" s="17">
        <v>10</v>
      </c>
      <c r="E247" s="17" t="s">
        <v>589</v>
      </c>
      <c r="F247" s="15" t="s">
        <v>590</v>
      </c>
      <c r="G247" s="15">
        <v>45</v>
      </c>
      <c r="H247" s="15">
        <v>34</v>
      </c>
      <c r="I247" s="15">
        <v>1</v>
      </c>
      <c r="J247" s="15">
        <v>0</v>
      </c>
      <c r="K247" s="15">
        <f>H247-I247-J247</f>
        <v>0</v>
      </c>
      <c r="L247" s="18">
        <f>K247/G247</f>
        <v>0</v>
      </c>
      <c r="M247" s="16">
        <v>1.72</v>
      </c>
      <c r="N247" s="15">
        <v>7</v>
      </c>
      <c r="O247" s="15">
        <v>0</v>
      </c>
      <c r="P247" s="15">
        <f>N247-O247</f>
        <v>0</v>
      </c>
      <c r="Q247" s="18">
        <v>0.6962</v>
      </c>
      <c r="R247" s="19">
        <f>P247*Q247</f>
        <v>0</v>
      </c>
      <c r="S247" s="15">
        <v>0</v>
      </c>
      <c r="T247" s="15">
        <v>3</v>
      </c>
      <c r="U247" s="15">
        <v>1</v>
      </c>
      <c r="V247" s="19">
        <f>(((S247+T247)*Q247))+U247</f>
        <v>0</v>
      </c>
      <c r="W247" s="15">
        <v>2</v>
      </c>
      <c r="X247" s="15">
        <v>0</v>
      </c>
      <c r="Y247" s="15">
        <v>0</v>
      </c>
      <c r="Z247" s="19">
        <v>3.2802724</v>
      </c>
      <c r="AA247" s="18">
        <f>(K247+R247+V247-W247-X247-Y247-Z247)/G247</f>
        <v>0</v>
      </c>
      <c r="AB247" s="15">
        <f>IF((((G247*$AA$6)-K247-R247-V247+W247+X247+Y247+Z247)/Q247)&gt;0,ROUNDUP((((G247*$AA$6)-K247-R247-V247+W247+X247+Y247+Z247)/Q247),0),0)</f>
        <v>0</v>
      </c>
      <c r="AC247" s="15">
        <f>IF(((G247-K247-R247-V247+W247+X247+Y247+Z247)/Q247)&gt;0,ROUNDUP(((G247-K247-R247-V247+W247+X247+Y247+Z247)/Q247),0),0)</f>
        <v>0</v>
      </c>
      <c r="AD247" s="16">
        <f>IF((AND(L247&gt;0.9,AA247&gt;0.9)),"Category 1",IF((AND(L247&gt;0.85,AA247&gt;0.85)),"Category 2","None"))</f>
        <v>0</v>
      </c>
      <c r="AE247" s="15">
        <f>ROUNDUP(IF(OR(L247&lt;=0.85,(AA247&lt;=0.85)),0,IF((L247&lt;AA247),(K247-(G247*0.85)),((AA247*G247)-(G247*0.85)))),0)</f>
        <v>0</v>
      </c>
      <c r="AF247" s="18">
        <f>P247/(K247+P247)</f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f>SUM(AG247:AK247)</f>
        <v>0</v>
      </c>
      <c r="AM247" s="15">
        <v>3</v>
      </c>
      <c r="AN247" s="15">
        <v>1</v>
      </c>
      <c r="AO247" s="15">
        <v>1</v>
      </c>
      <c r="AP247" s="15">
        <v>2</v>
      </c>
      <c r="AQ247" s="15">
        <f>SUM(AM247:AP247)</f>
        <v>0</v>
      </c>
      <c r="AR247" s="15" t="s">
        <v>62</v>
      </c>
      <c r="AS247" s="15" t="s">
        <v>63</v>
      </c>
      <c r="AT247" s="15" t="s">
        <v>64</v>
      </c>
      <c r="AU247" s="15">
        <v>2</v>
      </c>
      <c r="AV247" s="15">
        <v>2.35</v>
      </c>
      <c r="AW247" s="15">
        <v>1.34</v>
      </c>
      <c r="AX247" s="15">
        <v>1.72</v>
      </c>
      <c r="AY247" s="18">
        <v>0.5833</v>
      </c>
      <c r="AZ247" s="18">
        <v>0.7907</v>
      </c>
      <c r="BA247" s="18">
        <v>0.813</v>
      </c>
      <c r="BB247" s="15" t="s">
        <v>65</v>
      </c>
      <c r="BC247" s="15" t="s">
        <v>66</v>
      </c>
    </row>
    <row r="248" spans="1:55">
      <c r="A248" s="15" t="s">
        <v>57</v>
      </c>
      <c r="B248" s="15" t="s">
        <v>160</v>
      </c>
      <c r="C248" s="16" t="s">
        <v>94</v>
      </c>
      <c r="D248" s="17">
        <v>8</v>
      </c>
      <c r="E248" s="17" t="s">
        <v>591</v>
      </c>
      <c r="F248" s="15" t="s">
        <v>592</v>
      </c>
      <c r="G248" s="15">
        <v>26</v>
      </c>
      <c r="H248" s="15">
        <v>20</v>
      </c>
      <c r="I248" s="15">
        <v>0</v>
      </c>
      <c r="J248" s="15">
        <v>1</v>
      </c>
      <c r="K248" s="15">
        <f>H248-I248-J248</f>
        <v>0</v>
      </c>
      <c r="L248" s="18">
        <f>K248/G248</f>
        <v>0</v>
      </c>
      <c r="M248" s="16">
        <v>0.58</v>
      </c>
      <c r="N248" s="15">
        <v>4</v>
      </c>
      <c r="O248" s="15">
        <v>0</v>
      </c>
      <c r="P248" s="15">
        <f>N248-O248</f>
        <v>0</v>
      </c>
      <c r="Q248" s="18">
        <v>0.9333</v>
      </c>
      <c r="R248" s="19">
        <f>P248*Q248</f>
        <v>0</v>
      </c>
      <c r="S248" s="15">
        <v>1</v>
      </c>
      <c r="T248" s="15">
        <v>3</v>
      </c>
      <c r="U248" s="15">
        <v>1</v>
      </c>
      <c r="V248" s="19">
        <f>(((S248+T248)*Q248))+U248</f>
        <v>0</v>
      </c>
      <c r="W248" s="15">
        <v>0</v>
      </c>
      <c r="X248" s="15">
        <v>0</v>
      </c>
      <c r="Y248" s="15">
        <v>0</v>
      </c>
      <c r="Z248" s="19">
        <v>0.3288507</v>
      </c>
      <c r="AA248" s="18">
        <f>(K248+R248+V248-W248-X248-Y248-Z248)/G248</f>
        <v>0</v>
      </c>
      <c r="AB248" s="15">
        <f>IF((((G248*$AA$6)-K248-R248-V248+W248+X248+Y248+Z248)/Q248)&gt;0,ROUNDUP((((G248*$AA$6)-K248-R248-V248+W248+X248+Y248+Z248)/Q248),0),0)</f>
        <v>0</v>
      </c>
      <c r="AC248" s="15">
        <f>IF(((G248-K248-R248-V248+W248+X248+Y248+Z248)/Q248)&gt;0,ROUNDUP(((G248-K248-R248-V248+W248+X248+Y248+Z248)/Q248),0),0)</f>
        <v>0</v>
      </c>
      <c r="AD248" s="16">
        <f>IF((AND(L248&gt;0.9,AA248&gt;0.9)),"Category 1",IF((AND(L248&gt;0.85,AA248&gt;0.85)),"Category 2","None"))</f>
        <v>0</v>
      </c>
      <c r="AE248" s="15">
        <f>ROUNDUP(IF(OR(L248&lt;=0.85,(AA248&lt;=0.85)),0,IF((L248&lt;AA248),(K248-(G248*0.85)),((AA248*G248)-(G248*0.85)))),0)</f>
        <v>0</v>
      </c>
      <c r="AF248" s="18">
        <f>P248/(K248+P248)</f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f>SUM(AG248:AK248)</f>
        <v>0</v>
      </c>
      <c r="AM248" s="15">
        <v>1</v>
      </c>
      <c r="AN248" s="15">
        <v>0</v>
      </c>
      <c r="AO248" s="15">
        <v>0</v>
      </c>
      <c r="AP248" s="15">
        <v>3</v>
      </c>
      <c r="AQ248" s="15">
        <f>SUM(AM248:AP248)</f>
        <v>0</v>
      </c>
      <c r="AR248" s="15" t="s">
        <v>62</v>
      </c>
      <c r="AS248" s="15" t="s">
        <v>92</v>
      </c>
      <c r="AT248" s="15" t="s">
        <v>142</v>
      </c>
      <c r="AU248" s="15">
        <v>7</v>
      </c>
      <c r="AV248" s="15">
        <v>0.67</v>
      </c>
      <c r="AW248" s="15">
        <v>0.46</v>
      </c>
      <c r="AX248" s="15">
        <v>0.83</v>
      </c>
      <c r="AY248" s="18">
        <v>1</v>
      </c>
      <c r="AZ248" s="18">
        <v>0.8667</v>
      </c>
      <c r="BA248" s="18">
        <v>0.8502</v>
      </c>
      <c r="BB248" s="15" t="s">
        <v>126</v>
      </c>
      <c r="BC248" s="15" t="s">
        <v>66</v>
      </c>
    </row>
    <row r="249" spans="1:55">
      <c r="A249" s="15" t="s">
        <v>83</v>
      </c>
      <c r="B249" s="15" t="s">
        <v>144</v>
      </c>
      <c r="C249" s="16" t="s">
        <v>78</v>
      </c>
      <c r="D249" s="17">
        <v>9</v>
      </c>
      <c r="E249" s="17" t="s">
        <v>593</v>
      </c>
      <c r="F249" s="15" t="s">
        <v>594</v>
      </c>
      <c r="G249" s="15">
        <v>45</v>
      </c>
      <c r="H249" s="15">
        <v>35</v>
      </c>
      <c r="I249" s="15">
        <v>0</v>
      </c>
      <c r="J249" s="15">
        <v>2</v>
      </c>
      <c r="K249" s="15">
        <f>H249-I249-J249</f>
        <v>0</v>
      </c>
      <c r="L249" s="18">
        <f>K249/G249</f>
        <v>0</v>
      </c>
      <c r="M249" s="16">
        <v>2.33</v>
      </c>
      <c r="N249" s="15">
        <v>6</v>
      </c>
      <c r="O249" s="15">
        <v>0</v>
      </c>
      <c r="P249" s="15">
        <f>N249-O249</f>
        <v>0</v>
      </c>
      <c r="Q249" s="18">
        <v>0.7609</v>
      </c>
      <c r="R249" s="19">
        <f>P249*Q249</f>
        <v>0</v>
      </c>
      <c r="S249" s="15">
        <v>2</v>
      </c>
      <c r="T249" s="15">
        <v>1</v>
      </c>
      <c r="U249" s="15">
        <v>0</v>
      </c>
      <c r="V249" s="19">
        <f>(((S249+T249)*Q249))+U249</f>
        <v>0</v>
      </c>
      <c r="W249" s="15">
        <v>1</v>
      </c>
      <c r="X249" s="15">
        <v>0</v>
      </c>
      <c r="Y249" s="15">
        <v>0</v>
      </c>
      <c r="Z249" s="19">
        <v>5.273882</v>
      </c>
      <c r="AA249" s="18">
        <f>(K249+R249+V249-W249-X249-Y249-Z249)/G249</f>
        <v>0</v>
      </c>
      <c r="AB249" s="15">
        <f>IF((((G249*$AA$6)-K249-R249-V249+W249+X249+Y249+Z249)/Q249)&gt;0,ROUNDUP((((G249*$AA$6)-K249-R249-V249+W249+X249+Y249+Z249)/Q249),0),0)</f>
        <v>0</v>
      </c>
      <c r="AC249" s="15">
        <f>IF(((G249-K249-R249-V249+W249+X249+Y249+Z249)/Q249)&gt;0,ROUNDUP(((G249-K249-R249-V249+W249+X249+Y249+Z249)/Q249),0),0)</f>
        <v>0</v>
      </c>
      <c r="AD249" s="16">
        <f>IF((AND(L249&gt;0.9,AA249&gt;0.9)),"Category 1",IF((AND(L249&gt;0.85,AA249&gt;0.85)),"Category 2","None"))</f>
        <v>0</v>
      </c>
      <c r="AE249" s="15">
        <f>ROUNDUP(IF(OR(L249&lt;=0.85,(AA249&lt;=0.85)),0,IF((L249&lt;AA249),(K249-(G249*0.85)),((AA249*G249)-(G249*0.85)))),0)</f>
        <v>0</v>
      </c>
      <c r="AF249" s="18">
        <f>P249/(K249+P249)</f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f>SUM(AG249:AK249)</f>
        <v>0</v>
      </c>
      <c r="AM249" s="15">
        <v>3</v>
      </c>
      <c r="AN249" s="15">
        <v>2</v>
      </c>
      <c r="AO249" s="15">
        <v>1</v>
      </c>
      <c r="AP249" s="15">
        <v>0</v>
      </c>
      <c r="AQ249" s="15">
        <f>SUM(AM249:AP249)</f>
        <v>0</v>
      </c>
      <c r="AR249" s="15" t="s">
        <v>62</v>
      </c>
      <c r="AS249" s="15" t="s">
        <v>71</v>
      </c>
      <c r="AT249" s="15" t="s">
        <v>64</v>
      </c>
      <c r="AU249" s="15">
        <v>3</v>
      </c>
      <c r="AV249" s="15">
        <v>2.52</v>
      </c>
      <c r="AW249" s="15">
        <v>1.96</v>
      </c>
      <c r="AX249" s="15">
        <v>1.99</v>
      </c>
      <c r="AY249" s="18">
        <v>0.7128</v>
      </c>
      <c r="AZ249" s="18">
        <v>0.7436</v>
      </c>
      <c r="BA249" s="18">
        <v>0.7554</v>
      </c>
      <c r="BB249" s="15" t="s">
        <v>93</v>
      </c>
      <c r="BC249" s="15" t="s">
        <v>66</v>
      </c>
    </row>
    <row r="250" spans="1:55">
      <c r="A250" s="15" t="s">
        <v>67</v>
      </c>
      <c r="B250" s="15" t="s">
        <v>200</v>
      </c>
      <c r="C250" s="16" t="s">
        <v>78</v>
      </c>
      <c r="D250" s="17">
        <v>8</v>
      </c>
      <c r="E250" s="17" t="s">
        <v>595</v>
      </c>
      <c r="F250" s="15" t="s">
        <v>596</v>
      </c>
      <c r="G250" s="15">
        <v>23</v>
      </c>
      <c r="H250" s="15">
        <v>18</v>
      </c>
      <c r="I250" s="15">
        <v>0</v>
      </c>
      <c r="J250" s="15">
        <v>0</v>
      </c>
      <c r="K250" s="15">
        <f>H250-I250-J250</f>
        <v>0</v>
      </c>
      <c r="L250" s="18">
        <f>K250/G250</f>
        <v>0</v>
      </c>
      <c r="M250" s="16">
        <v>1.51</v>
      </c>
      <c r="N250" s="15">
        <v>7</v>
      </c>
      <c r="O250" s="15">
        <v>1</v>
      </c>
      <c r="P250" s="15">
        <f>N250-O250</f>
        <v>0</v>
      </c>
      <c r="Q250" s="18">
        <v>0.7826</v>
      </c>
      <c r="R250" s="19">
        <f>P250*Q250</f>
        <v>0</v>
      </c>
      <c r="S250" s="15">
        <v>0</v>
      </c>
      <c r="T250" s="15">
        <v>0</v>
      </c>
      <c r="U250" s="15">
        <v>0</v>
      </c>
      <c r="V250" s="19">
        <f>(((S250+T250)*Q250))+U250</f>
        <v>0</v>
      </c>
      <c r="W250" s="15">
        <v>0</v>
      </c>
      <c r="X250" s="15">
        <v>0</v>
      </c>
      <c r="Y250" s="15">
        <v>0</v>
      </c>
      <c r="Z250" s="19">
        <v>1.1740646</v>
      </c>
      <c r="AA250" s="18">
        <f>(K250+R250+V250-W250-X250-Y250-Z250)/G250</f>
        <v>0</v>
      </c>
      <c r="AB250" s="15">
        <f>IF((((G250*$AA$6)-K250-R250-V250+W250+X250+Y250+Z250)/Q250)&gt;0,ROUNDUP((((G250*$AA$6)-K250-R250-V250+W250+X250+Y250+Z250)/Q250),0),0)</f>
        <v>0</v>
      </c>
      <c r="AC250" s="15">
        <f>IF(((G250-K250-R250-V250+W250+X250+Y250+Z250)/Q250)&gt;0,ROUNDUP(((G250-K250-R250-V250+W250+X250+Y250+Z250)/Q250),0),0)</f>
        <v>0</v>
      </c>
      <c r="AD250" s="16">
        <f>IF((AND(L250&gt;0.9,AA250&gt;0.9)),"Category 1",IF((AND(L250&gt;0.85,AA250&gt;0.85)),"Category 2","None"))</f>
        <v>0</v>
      </c>
      <c r="AE250" s="15">
        <f>ROUNDUP(IF(OR(L250&lt;=0.85,(AA250&lt;=0.85)),0,IF((L250&lt;AA250),(K250-(G250*0.85)),((AA250*G250)-(G250*0.85)))),0)</f>
        <v>0</v>
      </c>
      <c r="AF250" s="18">
        <f>P250/(K250+P250)</f>
        <v>0</v>
      </c>
      <c r="AG250" s="15">
        <v>0</v>
      </c>
      <c r="AH250" s="15">
        <v>4</v>
      </c>
      <c r="AI250" s="15">
        <v>0</v>
      </c>
      <c r="AJ250" s="15">
        <v>0</v>
      </c>
      <c r="AK250" s="15">
        <v>1</v>
      </c>
      <c r="AL250" s="15">
        <f>SUM(AG250:AK250)</f>
        <v>0</v>
      </c>
      <c r="AM250" s="15">
        <v>2</v>
      </c>
      <c r="AN250" s="15">
        <v>0</v>
      </c>
      <c r="AO250" s="15">
        <v>0</v>
      </c>
      <c r="AP250" s="15">
        <v>0</v>
      </c>
      <c r="AQ250" s="15">
        <f>SUM(AM250:AP250)</f>
        <v>0</v>
      </c>
      <c r="AR250" s="15" t="s">
        <v>62</v>
      </c>
      <c r="AS250" s="15" t="s">
        <v>71</v>
      </c>
      <c r="AT250" s="15" t="s">
        <v>64</v>
      </c>
      <c r="AU250" s="15">
        <v>3</v>
      </c>
      <c r="AV250" s="15">
        <v>1.92</v>
      </c>
      <c r="AW250" s="15">
        <v>1</v>
      </c>
      <c r="AX250" s="15">
        <v>1.99</v>
      </c>
      <c r="AY250" s="18">
        <v>0.8</v>
      </c>
      <c r="AZ250" s="18">
        <v>0.7619</v>
      </c>
      <c r="BA250" s="18">
        <v>0.7554</v>
      </c>
      <c r="BB250" s="15" t="s">
        <v>93</v>
      </c>
      <c r="BC250" s="15" t="s">
        <v>66</v>
      </c>
    </row>
    <row r="251" spans="1:55">
      <c r="A251" s="15" t="s">
        <v>57</v>
      </c>
      <c r="B251" s="15" t="s">
        <v>160</v>
      </c>
      <c r="C251" s="16" t="s">
        <v>78</v>
      </c>
      <c r="D251" s="17">
        <v>7</v>
      </c>
      <c r="E251" s="17" t="s">
        <v>597</v>
      </c>
      <c r="F251" s="15" t="s">
        <v>598</v>
      </c>
      <c r="G251" s="15">
        <v>28</v>
      </c>
      <c r="H251" s="15">
        <v>24</v>
      </c>
      <c r="I251" s="15">
        <v>0</v>
      </c>
      <c r="J251" s="15">
        <v>0</v>
      </c>
      <c r="K251" s="15">
        <f>H251-I251-J251</f>
        <v>0</v>
      </c>
      <c r="L251" s="18">
        <f>K251/G251</f>
        <v>0</v>
      </c>
      <c r="M251" s="16">
        <v>2.1</v>
      </c>
      <c r="N251" s="15">
        <v>6</v>
      </c>
      <c r="O251" s="15">
        <v>0</v>
      </c>
      <c r="P251" s="15">
        <f>N251-O251</f>
        <v>0</v>
      </c>
      <c r="Q251" s="18">
        <v>0.8056</v>
      </c>
      <c r="R251" s="19">
        <f>P251*Q251</f>
        <v>0</v>
      </c>
      <c r="S251" s="15">
        <v>1</v>
      </c>
      <c r="T251" s="15">
        <v>0</v>
      </c>
      <c r="U251" s="15">
        <v>0</v>
      </c>
      <c r="V251" s="19">
        <f>(((S251+T251)*Q251))+U251</f>
        <v>0</v>
      </c>
      <c r="W251" s="15">
        <v>3</v>
      </c>
      <c r="X251" s="15">
        <v>0</v>
      </c>
      <c r="Y251" s="15">
        <v>0</v>
      </c>
      <c r="Z251" s="19">
        <v>2.1187994</v>
      </c>
      <c r="AA251" s="18">
        <f>(K251+R251+V251-W251-X251-Y251-Z251)/G251</f>
        <v>0</v>
      </c>
      <c r="AB251" s="15">
        <f>IF((((G251*$AA$6)-K251-R251-V251+W251+X251+Y251+Z251)/Q251)&gt;0,ROUNDUP((((G251*$AA$6)-K251-R251-V251+W251+X251+Y251+Z251)/Q251),0),0)</f>
        <v>0</v>
      </c>
      <c r="AC251" s="15">
        <f>IF(((G251-K251-R251-V251+W251+X251+Y251+Z251)/Q251)&gt;0,ROUNDUP(((G251-K251-R251-V251+W251+X251+Y251+Z251)/Q251),0),0)</f>
        <v>0</v>
      </c>
      <c r="AD251" s="16">
        <f>IF((AND(L251&gt;0.9,AA251&gt;0.9)),"Category 1",IF((AND(L251&gt;0.85,AA251&gt;0.85)),"Category 2","None"))</f>
        <v>0</v>
      </c>
      <c r="AE251" s="15">
        <f>ROUNDUP(IF(OR(L251&lt;=0.85,(AA251&lt;=0.85)),0,IF((L251&lt;AA251),(K251-(G251*0.85)),((AA251*G251)-(G251*0.85)))),0)</f>
        <v>0</v>
      </c>
      <c r="AF251" s="18">
        <f>P251/(K251+P251)</f>
        <v>0</v>
      </c>
      <c r="AG251" s="15">
        <v>0</v>
      </c>
      <c r="AH251" s="15">
        <v>3</v>
      </c>
      <c r="AI251" s="15">
        <v>0</v>
      </c>
      <c r="AJ251" s="15">
        <v>3</v>
      </c>
      <c r="AK251" s="15">
        <v>0</v>
      </c>
      <c r="AL251" s="15">
        <f>SUM(AG251:AK251)</f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f>SUM(AM251:AP251)</f>
        <v>0</v>
      </c>
      <c r="AR251" s="15" t="s">
        <v>62</v>
      </c>
      <c r="AS251" s="15" t="s">
        <v>92</v>
      </c>
      <c r="AT251" s="15" t="s">
        <v>64</v>
      </c>
      <c r="AU251" s="15">
        <v>3</v>
      </c>
      <c r="AV251" s="15">
        <v>2.31</v>
      </c>
      <c r="AW251" s="15">
        <v>1.68</v>
      </c>
      <c r="AX251" s="15">
        <v>1.69</v>
      </c>
      <c r="AY251" s="18">
        <v>0.7308</v>
      </c>
      <c r="AZ251" s="18">
        <v>1</v>
      </c>
      <c r="BA251" s="18">
        <v>0.785</v>
      </c>
      <c r="BB251" s="15" t="s">
        <v>82</v>
      </c>
      <c r="BC251" s="15" t="s">
        <v>66</v>
      </c>
    </row>
    <row r="252" spans="1:55">
      <c r="A252" s="15" t="s">
        <v>83</v>
      </c>
      <c r="B252" s="15" t="s">
        <v>135</v>
      </c>
      <c r="C252" s="16" t="s">
        <v>78</v>
      </c>
      <c r="D252" s="17">
        <v>7</v>
      </c>
      <c r="E252" s="17" t="s">
        <v>599</v>
      </c>
      <c r="F252" s="15" t="s">
        <v>600</v>
      </c>
      <c r="G252" s="15">
        <v>26</v>
      </c>
      <c r="H252" s="15">
        <v>22</v>
      </c>
      <c r="I252" s="15">
        <v>0</v>
      </c>
      <c r="J252" s="15">
        <v>0</v>
      </c>
      <c r="K252" s="15">
        <f>H252-I252-J252</f>
        <v>0</v>
      </c>
      <c r="L252" s="18">
        <f>K252/G252</f>
        <v>0</v>
      </c>
      <c r="M252" s="16">
        <v>2.16</v>
      </c>
      <c r="N252" s="15">
        <v>6</v>
      </c>
      <c r="O252" s="15">
        <v>0</v>
      </c>
      <c r="P252" s="15">
        <f>N252-O252</f>
        <v>0</v>
      </c>
      <c r="Q252" s="18">
        <v>0.7544</v>
      </c>
      <c r="R252" s="19">
        <f>P252*Q252</f>
        <v>0</v>
      </c>
      <c r="S252" s="15">
        <v>0</v>
      </c>
      <c r="T252" s="15">
        <v>0</v>
      </c>
      <c r="U252" s="15">
        <v>0</v>
      </c>
      <c r="V252" s="19">
        <f>(((S252+T252)*Q252))+U252</f>
        <v>0</v>
      </c>
      <c r="W252" s="15">
        <v>1</v>
      </c>
      <c r="X252" s="15">
        <v>0</v>
      </c>
      <c r="Y252" s="15">
        <v>0</v>
      </c>
      <c r="Z252" s="19">
        <v>1.5163905</v>
      </c>
      <c r="AA252" s="18">
        <f>(K252+R252+V252-W252-X252-Y252-Z252)/G252</f>
        <v>0</v>
      </c>
      <c r="AB252" s="15">
        <f>IF((((G252*$AA$6)-K252-R252-V252+W252+X252+Y252+Z252)/Q252)&gt;0,ROUNDUP((((G252*$AA$6)-K252-R252-V252+W252+X252+Y252+Z252)/Q252),0),0)</f>
        <v>0</v>
      </c>
      <c r="AC252" s="15">
        <f>IF(((G252-K252-R252-V252+W252+X252+Y252+Z252)/Q252)&gt;0,ROUNDUP(((G252-K252-R252-V252+W252+X252+Y252+Z252)/Q252),0),0)</f>
        <v>0</v>
      </c>
      <c r="AD252" s="16">
        <f>IF((AND(L252&gt;0.9,AA252&gt;0.9)),"Category 1",IF((AND(L252&gt;0.85,AA252&gt;0.85)),"Category 2","None"))</f>
        <v>0</v>
      </c>
      <c r="AE252" s="15">
        <f>ROUNDUP(IF(OR(L252&lt;=0.85,(AA252&lt;=0.85)),0,IF((L252&lt;AA252),(K252-(G252*0.85)),((AA252*G252)-(G252*0.85)))),0)</f>
        <v>0</v>
      </c>
      <c r="AF252" s="18">
        <f>P252/(K252+P252)</f>
        <v>0</v>
      </c>
      <c r="AG252" s="15">
        <v>0</v>
      </c>
      <c r="AH252" s="15">
        <v>0</v>
      </c>
      <c r="AI252" s="15">
        <v>0</v>
      </c>
      <c r="AJ252" s="15">
        <v>5</v>
      </c>
      <c r="AK252" s="15">
        <v>1</v>
      </c>
      <c r="AL252" s="15">
        <f>SUM(AG252:AK252)</f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f>SUM(AM252:AP252)</f>
        <v>0</v>
      </c>
      <c r="AR252" s="15" t="s">
        <v>62</v>
      </c>
      <c r="AS252" s="15" t="s">
        <v>113</v>
      </c>
      <c r="AT252" s="15" t="s">
        <v>64</v>
      </c>
      <c r="AU252" s="15">
        <v>3</v>
      </c>
      <c r="AV252" s="15">
        <v>2.38</v>
      </c>
      <c r="AW252" s="15">
        <v>1.04</v>
      </c>
      <c r="AX252" s="15">
        <v>1.69</v>
      </c>
      <c r="AY252" s="18">
        <v>0.74</v>
      </c>
      <c r="AZ252" s="18">
        <v>0.8419</v>
      </c>
      <c r="BA252" s="18">
        <v>0.785</v>
      </c>
      <c r="BB252" s="15" t="s">
        <v>82</v>
      </c>
      <c r="BC252" s="15" t="s">
        <v>66</v>
      </c>
    </row>
    <row r="253" spans="1:55">
      <c r="A253" s="15" t="s">
        <v>57</v>
      </c>
      <c r="B253" s="15" t="s">
        <v>130</v>
      </c>
      <c r="C253" s="16" t="s">
        <v>94</v>
      </c>
      <c r="D253" s="17">
        <v>4</v>
      </c>
      <c r="E253" s="17" t="s">
        <v>601</v>
      </c>
      <c r="F253" s="15" t="s">
        <v>602</v>
      </c>
      <c r="G253" s="15">
        <v>11</v>
      </c>
      <c r="H253" s="15">
        <v>10</v>
      </c>
      <c r="I253" s="15">
        <v>0</v>
      </c>
      <c r="J253" s="15">
        <v>0</v>
      </c>
      <c r="K253" s="15">
        <f>H253-I253-J253</f>
        <v>0</v>
      </c>
      <c r="L253" s="18">
        <f>K253/G253</f>
        <v>0</v>
      </c>
      <c r="M253" s="16">
        <v>0.49</v>
      </c>
      <c r="N253" s="15">
        <v>3</v>
      </c>
      <c r="O253" s="15">
        <v>0</v>
      </c>
      <c r="P253" s="15">
        <f>N253-O253</f>
        <v>0</v>
      </c>
      <c r="Q253" s="18">
        <v>0.8824</v>
      </c>
      <c r="R253" s="19">
        <f>P253*Q253</f>
        <v>0</v>
      </c>
      <c r="S253" s="15">
        <v>0</v>
      </c>
      <c r="T253" s="15">
        <v>0</v>
      </c>
      <c r="U253" s="15">
        <v>0</v>
      </c>
      <c r="V253" s="19">
        <f>(((S253+T253)*Q253))+U253</f>
        <v>0</v>
      </c>
      <c r="W253" s="15">
        <v>0</v>
      </c>
      <c r="X253" s="15">
        <v>0</v>
      </c>
      <c r="Y253" s="15">
        <v>0</v>
      </c>
      <c r="Z253" s="19">
        <v>0.4418616</v>
      </c>
      <c r="AA253" s="18">
        <f>(K253+R253+V253-W253-X253-Y253-Z253)/G253</f>
        <v>0</v>
      </c>
      <c r="AB253" s="15">
        <f>IF((((G253*$AA$6)-K253-R253-V253+W253+X253+Y253+Z253)/Q253)&gt;0,ROUNDUP((((G253*$AA$6)-K253-R253-V253+W253+X253+Y253+Z253)/Q253),0),0)</f>
        <v>0</v>
      </c>
      <c r="AC253" s="15">
        <f>IF(((G253-K253-R253-V253+W253+X253+Y253+Z253)/Q253)&gt;0,ROUNDUP(((G253-K253-R253-V253+W253+X253+Y253+Z253)/Q253),0),0)</f>
        <v>0</v>
      </c>
      <c r="AD253" s="16">
        <f>IF((AND(L253&gt;0.9,AA253&gt;0.9)),"Category 1",IF((AND(L253&gt;0.85,AA253&gt;0.85)),"Category 2","None"))</f>
        <v>0</v>
      </c>
      <c r="AE253" s="15">
        <f>ROUNDUP(IF(OR(L253&lt;=0.85,(AA253&lt;=0.85)),0,IF((L253&lt;AA253),(K253-(G253*0.85)),((AA253*G253)-(G253*0.85)))),0)</f>
        <v>0</v>
      </c>
      <c r="AF253" s="18">
        <f>P253/(K253+P253)</f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3</v>
      </c>
      <c r="AL253" s="15">
        <f>SUM(AG253:AK253)</f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f>SUM(AM253:AP253)</f>
        <v>0</v>
      </c>
      <c r="AR253" s="15" t="s">
        <v>62</v>
      </c>
      <c r="AS253" s="15" t="s">
        <v>92</v>
      </c>
      <c r="AT253" s="15" t="s">
        <v>64</v>
      </c>
      <c r="AU253" s="15">
        <v>7</v>
      </c>
      <c r="AV253" s="15">
        <v>0.64</v>
      </c>
      <c r="AW253" s="15">
        <v>0.31</v>
      </c>
      <c r="AX253" s="15">
        <v>0.49</v>
      </c>
      <c r="AY253" s="18">
        <v>0.8421</v>
      </c>
      <c r="AZ253" s="18">
        <v>0.9333</v>
      </c>
      <c r="BA253" s="18">
        <v>0.9567</v>
      </c>
      <c r="BB253" s="15" t="s">
        <v>186</v>
      </c>
      <c r="BC253" s="15" t="s">
        <v>66</v>
      </c>
    </row>
    <row r="254" spans="1:55">
      <c r="A254" s="15" t="s">
        <v>57</v>
      </c>
      <c r="B254" s="15" t="s">
        <v>160</v>
      </c>
      <c r="C254" s="16" t="s">
        <v>59</v>
      </c>
      <c r="D254" s="17">
        <v>12</v>
      </c>
      <c r="E254" s="17" t="s">
        <v>603</v>
      </c>
      <c r="F254" s="15" t="s">
        <v>604</v>
      </c>
      <c r="G254" s="15">
        <v>233</v>
      </c>
      <c r="H254" s="15">
        <v>182</v>
      </c>
      <c r="I254" s="15">
        <v>1</v>
      </c>
      <c r="J254" s="15">
        <v>2</v>
      </c>
      <c r="K254" s="15">
        <f>H254-I254-J254</f>
        <v>0</v>
      </c>
      <c r="L254" s="18">
        <f>K254/G254</f>
        <v>0</v>
      </c>
      <c r="M254" s="16">
        <v>1.72</v>
      </c>
      <c r="N254" s="15">
        <v>23</v>
      </c>
      <c r="O254" s="15">
        <v>0</v>
      </c>
      <c r="P254" s="15">
        <f>N254-O254</f>
        <v>0</v>
      </c>
      <c r="Q254" s="18">
        <v>0.7525</v>
      </c>
      <c r="R254" s="19">
        <f>P254*Q254</f>
        <v>0</v>
      </c>
      <c r="S254" s="15">
        <v>1</v>
      </c>
      <c r="T254" s="15">
        <v>4</v>
      </c>
      <c r="U254" s="15">
        <v>2</v>
      </c>
      <c r="V254" s="19">
        <f>(((S254+T254)*Q254))+U254</f>
        <v>0</v>
      </c>
      <c r="W254" s="15">
        <v>1</v>
      </c>
      <c r="X254" s="15">
        <v>0</v>
      </c>
      <c r="Y254" s="15">
        <v>0</v>
      </c>
      <c r="Z254" s="19">
        <v>18.6077669</v>
      </c>
      <c r="AA254" s="18">
        <f>(K254+R254+V254-W254-X254-Y254-Z254)/G254</f>
        <v>0</v>
      </c>
      <c r="AB254" s="15">
        <f>IF((((G254*$AA$6)-K254-R254-V254+W254+X254+Y254+Z254)/Q254)&gt;0,ROUNDUP((((G254*$AA$6)-K254-R254-V254+W254+X254+Y254+Z254)/Q254),0),0)</f>
        <v>0</v>
      </c>
      <c r="AC254" s="15">
        <f>IF(((G254-K254-R254-V254+W254+X254+Y254+Z254)/Q254)&gt;0,ROUNDUP(((G254-K254-R254-V254+W254+X254+Y254+Z254)/Q254),0),0)</f>
        <v>0</v>
      </c>
      <c r="AD254" s="16">
        <f>IF((AND(L254&gt;0.9,AA254&gt;0.9)),"Category 1",IF((AND(L254&gt;0.85,AA254&gt;0.85)),"Category 2","None"))</f>
        <v>0</v>
      </c>
      <c r="AE254" s="15">
        <f>ROUNDUP(IF(OR(L254&lt;=0.85,(AA254&lt;=0.85)),0,IF((L254&lt;AA254),(K254-(G254*0.85)),((AA254*G254)-(G254*0.85)))),0)</f>
        <v>0</v>
      </c>
      <c r="AF254" s="18">
        <f>P254/(K254+P254)</f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f>SUM(AG254:AK254)</f>
        <v>0</v>
      </c>
      <c r="AM254" s="15">
        <v>9</v>
      </c>
      <c r="AN254" s="15">
        <v>2</v>
      </c>
      <c r="AO254" s="15">
        <v>12</v>
      </c>
      <c r="AP254" s="15">
        <v>0</v>
      </c>
      <c r="AQ254" s="15">
        <f>SUM(AM254:AP254)</f>
        <v>0</v>
      </c>
      <c r="AR254" s="15" t="s">
        <v>62</v>
      </c>
      <c r="AS254" s="15" t="s">
        <v>92</v>
      </c>
      <c r="AT254" s="15" t="s">
        <v>64</v>
      </c>
      <c r="AU254" s="15">
        <v>9</v>
      </c>
      <c r="AV254" s="15">
        <v>1.98</v>
      </c>
      <c r="AW254" s="15">
        <v>1.68</v>
      </c>
      <c r="AX254" s="15">
        <v>1.84</v>
      </c>
      <c r="AY254" s="18">
        <v>0.9474</v>
      </c>
      <c r="AZ254" s="18">
        <v>0.7318</v>
      </c>
      <c r="BA254" s="18">
        <v>0.6062</v>
      </c>
      <c r="BB254" s="15" t="s">
        <v>486</v>
      </c>
      <c r="BC254" s="15" t="s">
        <v>66</v>
      </c>
    </row>
    <row r="255" spans="1:55">
      <c r="A255" s="15" t="s">
        <v>83</v>
      </c>
      <c r="B255" s="15" t="s">
        <v>223</v>
      </c>
      <c r="C255" s="16" t="s">
        <v>78</v>
      </c>
      <c r="D255" s="17">
        <v>9</v>
      </c>
      <c r="E255" s="17" t="s">
        <v>605</v>
      </c>
      <c r="F255" s="15" t="s">
        <v>606</v>
      </c>
      <c r="G255" s="15">
        <v>47</v>
      </c>
      <c r="H255" s="15">
        <v>33</v>
      </c>
      <c r="I255" s="15">
        <v>0</v>
      </c>
      <c r="J255" s="15">
        <v>0</v>
      </c>
      <c r="K255" s="15">
        <f>H255-I255-J255</f>
        <v>0</v>
      </c>
      <c r="L255" s="18">
        <f>K255/G255</f>
        <v>0</v>
      </c>
      <c r="M255" s="16">
        <v>2.09</v>
      </c>
      <c r="N255" s="15">
        <v>7</v>
      </c>
      <c r="O255" s="15">
        <v>0</v>
      </c>
      <c r="P255" s="15">
        <f>N255-O255</f>
        <v>0</v>
      </c>
      <c r="Q255" s="18">
        <v>0.7115</v>
      </c>
      <c r="R255" s="19">
        <f>P255*Q255</f>
        <v>0</v>
      </c>
      <c r="S255" s="15">
        <v>1</v>
      </c>
      <c r="T255" s="15">
        <v>0</v>
      </c>
      <c r="U255" s="15">
        <v>0</v>
      </c>
      <c r="V255" s="19">
        <f>(((S255+T255)*Q255))+U255</f>
        <v>0</v>
      </c>
      <c r="W255" s="15">
        <v>0</v>
      </c>
      <c r="X255" s="15">
        <v>0</v>
      </c>
      <c r="Y255" s="15">
        <v>0</v>
      </c>
      <c r="Z255" s="19">
        <v>3.0250496</v>
      </c>
      <c r="AA255" s="18">
        <f>(K255+R255+V255-W255-X255-Y255-Z255)/G255</f>
        <v>0</v>
      </c>
      <c r="AB255" s="15">
        <f>IF((((G255*$AA$6)-K255-R255-V255+W255+X255+Y255+Z255)/Q255)&gt;0,ROUNDUP((((G255*$AA$6)-K255-R255-V255+W255+X255+Y255+Z255)/Q255),0),0)</f>
        <v>0</v>
      </c>
      <c r="AC255" s="15">
        <f>IF(((G255-K255-R255-V255+W255+X255+Y255+Z255)/Q255)&gt;0,ROUNDUP(((G255-K255-R255-V255+W255+X255+Y255+Z255)/Q255),0),0)</f>
        <v>0</v>
      </c>
      <c r="AD255" s="16">
        <f>IF((AND(L255&gt;0.9,AA255&gt;0.9)),"Category 1",IF((AND(L255&gt;0.85,AA255&gt;0.85)),"Category 2","None"))</f>
        <v>0</v>
      </c>
      <c r="AE255" s="15">
        <f>ROUNDUP(IF(OR(L255&lt;=0.85,(AA255&lt;=0.85)),0,IF((L255&lt;AA255),(K255-(G255*0.85)),((AA255*G255)-(G255*0.85)))),0)</f>
        <v>0</v>
      </c>
      <c r="AF255" s="18">
        <f>P255/(K255+P255)</f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f>SUM(AG255:AK255)</f>
        <v>0</v>
      </c>
      <c r="AM255" s="15">
        <v>1</v>
      </c>
      <c r="AN255" s="15">
        <v>3</v>
      </c>
      <c r="AO255" s="15">
        <v>3</v>
      </c>
      <c r="AP255" s="15">
        <v>0</v>
      </c>
      <c r="AQ255" s="15">
        <f>SUM(AM255:AP255)</f>
        <v>0</v>
      </c>
      <c r="AR255" s="15" t="s">
        <v>62</v>
      </c>
      <c r="AS255" s="15" t="s">
        <v>87</v>
      </c>
      <c r="AT255" s="15" t="s">
        <v>64</v>
      </c>
      <c r="AU255" s="15">
        <v>3</v>
      </c>
      <c r="AV255" s="15">
        <v>2.36</v>
      </c>
      <c r="AW255" s="15">
        <v>2.01</v>
      </c>
      <c r="AX255" s="15">
        <v>1.99</v>
      </c>
      <c r="AY255" s="18">
        <v>0.6923</v>
      </c>
      <c r="AZ255" s="18">
        <v>0.7179</v>
      </c>
      <c r="BA255" s="18">
        <v>0.7554</v>
      </c>
      <c r="BB255" s="15" t="s">
        <v>93</v>
      </c>
      <c r="BC255" s="15" t="s">
        <v>66</v>
      </c>
    </row>
    <row r="256" spans="1:55">
      <c r="A256" s="15" t="s">
        <v>83</v>
      </c>
      <c r="B256" s="15" t="s">
        <v>89</v>
      </c>
      <c r="C256" s="16" t="s">
        <v>94</v>
      </c>
      <c r="D256" s="17">
        <v>7</v>
      </c>
      <c r="E256" s="17" t="s">
        <v>607</v>
      </c>
      <c r="F256" s="15" t="s">
        <v>608</v>
      </c>
      <c r="G256" s="15">
        <v>11</v>
      </c>
      <c r="H256" s="15">
        <v>11</v>
      </c>
      <c r="I256" s="15">
        <v>0</v>
      </c>
      <c r="J256" s="15">
        <v>0</v>
      </c>
      <c r="K256" s="15">
        <f>H256-I256-J256</f>
        <v>0</v>
      </c>
      <c r="L256" s="18">
        <f>K256/G256</f>
        <v>0</v>
      </c>
      <c r="M256" s="16">
        <v>0.48</v>
      </c>
      <c r="N256" s="15">
        <v>4</v>
      </c>
      <c r="O256" s="15">
        <v>0</v>
      </c>
      <c r="P256" s="15">
        <f>N256-O256</f>
        <v>0</v>
      </c>
      <c r="Q256" s="18">
        <v>0.7083</v>
      </c>
      <c r="R256" s="19">
        <f>P256*Q256</f>
        <v>0</v>
      </c>
      <c r="S256" s="15">
        <v>0</v>
      </c>
      <c r="T256" s="15">
        <v>0</v>
      </c>
      <c r="U256" s="15">
        <v>0</v>
      </c>
      <c r="V256" s="19">
        <f>(((S256+T256)*Q256))+U256</f>
        <v>0</v>
      </c>
      <c r="W256" s="15">
        <v>1</v>
      </c>
      <c r="X256" s="15">
        <v>0</v>
      </c>
      <c r="Y256" s="15">
        <v>0</v>
      </c>
      <c r="Z256" s="19">
        <v>0.1531682</v>
      </c>
      <c r="AA256" s="18">
        <f>(K256+R256+V256-W256-X256-Y256-Z256)/G256</f>
        <v>0</v>
      </c>
      <c r="AB256" s="15">
        <f>IF((((G256*$AA$6)-K256-R256-V256+W256+X256+Y256+Z256)/Q256)&gt;0,ROUNDUP((((G256*$AA$6)-K256-R256-V256+W256+X256+Y256+Z256)/Q256),0),0)</f>
        <v>0</v>
      </c>
      <c r="AC256" s="15">
        <f>IF(((G256-K256-R256-V256+W256+X256+Y256+Z256)/Q256)&gt;0,ROUNDUP(((G256-K256-R256-V256+W256+X256+Y256+Z256)/Q256),0),0)</f>
        <v>0</v>
      </c>
      <c r="AD256" s="16">
        <f>IF((AND(L256&gt;0.9,AA256&gt;0.9)),"Category 1",IF((AND(L256&gt;0.85,AA256&gt;0.85)),"Category 2","None"))</f>
        <v>0</v>
      </c>
      <c r="AE256" s="15">
        <f>ROUNDUP(IF(OR(L256&lt;=0.85,(AA256&lt;=0.85)),0,IF((L256&lt;AA256),(K256-(G256*0.85)),((AA256*G256)-(G256*0.85)))),0)</f>
        <v>0</v>
      </c>
      <c r="AF256" s="18">
        <f>P256/(K256+P256)</f>
        <v>0</v>
      </c>
      <c r="AG256" s="15">
        <v>0</v>
      </c>
      <c r="AH256" s="15">
        <v>4</v>
      </c>
      <c r="AI256" s="15">
        <v>0</v>
      </c>
      <c r="AJ256" s="15">
        <v>0</v>
      </c>
      <c r="AK256" s="15">
        <v>0</v>
      </c>
      <c r="AL256" s="15">
        <f>SUM(AG256:AK256)</f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f>SUM(AM256:AP256)</f>
        <v>0</v>
      </c>
      <c r="AR256" s="15" t="s">
        <v>62</v>
      </c>
      <c r="AS256" s="15" t="s">
        <v>92</v>
      </c>
      <c r="AT256" s="15" t="s">
        <v>64</v>
      </c>
      <c r="AU256" s="15">
        <v>7</v>
      </c>
      <c r="AV256" s="15">
        <v>0.61</v>
      </c>
      <c r="AW256" s="15">
        <v>0.37</v>
      </c>
      <c r="AX256" s="15">
        <v>0.89</v>
      </c>
      <c r="AY256" s="18">
        <v>0.6667</v>
      </c>
      <c r="AZ256" s="18">
        <v>0.75</v>
      </c>
      <c r="BA256" s="18">
        <v>0.8433</v>
      </c>
      <c r="BB256" s="15" t="s">
        <v>195</v>
      </c>
      <c r="BC256" s="15" t="s">
        <v>66</v>
      </c>
    </row>
    <row r="257" spans="1:55">
      <c r="A257" s="15" t="s">
        <v>57</v>
      </c>
      <c r="B257" s="15" t="s">
        <v>157</v>
      </c>
      <c r="C257" s="16" t="s">
        <v>94</v>
      </c>
      <c r="D257" s="17">
        <v>10</v>
      </c>
      <c r="E257" s="17" t="s">
        <v>609</v>
      </c>
      <c r="F257" s="15" t="s">
        <v>610</v>
      </c>
      <c r="G257" s="15">
        <v>29</v>
      </c>
      <c r="H257" s="15">
        <v>28</v>
      </c>
      <c r="I257" s="15">
        <v>0</v>
      </c>
      <c r="J257" s="15">
        <v>1</v>
      </c>
      <c r="K257" s="15">
        <f>H257-I257-J257</f>
        <v>0</v>
      </c>
      <c r="L257" s="18">
        <f>K257/G257</f>
        <v>0</v>
      </c>
      <c r="M257" s="16">
        <v>0.57</v>
      </c>
      <c r="N257" s="15">
        <v>1</v>
      </c>
      <c r="O257" s="15">
        <v>0</v>
      </c>
      <c r="P257" s="15">
        <f>N257-O257</f>
        <v>0</v>
      </c>
      <c r="Q257" s="18">
        <v>0.8857</v>
      </c>
      <c r="R257" s="19">
        <f>P257*Q257</f>
        <v>0</v>
      </c>
      <c r="S257" s="15">
        <v>1</v>
      </c>
      <c r="T257" s="15">
        <v>0</v>
      </c>
      <c r="U257" s="15">
        <v>0</v>
      </c>
      <c r="V257" s="19">
        <f>(((S257+T257)*Q257))+U257</f>
        <v>0</v>
      </c>
      <c r="W257" s="15">
        <v>1</v>
      </c>
      <c r="X257" s="15">
        <v>0</v>
      </c>
      <c r="Y257" s="15">
        <v>0</v>
      </c>
      <c r="Z257" s="19">
        <v>0.7389155</v>
      </c>
      <c r="AA257" s="18">
        <f>(K257+R257+V257-W257-X257-Y257-Z257)/G257</f>
        <v>0</v>
      </c>
      <c r="AB257" s="15">
        <f>IF((((G257*$AA$6)-K257-R257-V257+W257+X257+Y257+Z257)/Q257)&gt;0,ROUNDUP((((G257*$AA$6)-K257-R257-V257+W257+X257+Y257+Z257)/Q257),0),0)</f>
        <v>0</v>
      </c>
      <c r="AC257" s="15">
        <f>IF(((G257-K257-R257-V257+W257+X257+Y257+Z257)/Q257)&gt;0,ROUNDUP(((G257-K257-R257-V257+W257+X257+Y257+Z257)/Q257),0),0)</f>
        <v>0</v>
      </c>
      <c r="AD257" s="16">
        <f>IF((AND(L257&gt;0.9,AA257&gt;0.9)),"Category 1",IF((AND(L257&gt;0.85,AA257&gt;0.85)),"Category 2","None"))</f>
        <v>0</v>
      </c>
      <c r="AE257" s="15">
        <f>ROUNDUP(IF(OR(L257&lt;=0.85,(AA257&lt;=0.85)),0,IF((L257&lt;AA257),(K257-(G257*0.85)),((AA257*G257)-(G257*0.85)))),0)</f>
        <v>0</v>
      </c>
      <c r="AF257" s="18">
        <f>P257/(K257+P257)</f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f>SUM(AG257:AK257)</f>
        <v>0</v>
      </c>
      <c r="AM257" s="15">
        <v>1</v>
      </c>
      <c r="AN257" s="15">
        <v>0</v>
      </c>
      <c r="AO257" s="15">
        <v>0</v>
      </c>
      <c r="AP257" s="15">
        <v>0</v>
      </c>
      <c r="AQ257" s="15">
        <f>SUM(AM257:AP257)</f>
        <v>0</v>
      </c>
      <c r="AR257" s="15" t="s">
        <v>62</v>
      </c>
      <c r="AS257" s="15" t="s">
        <v>63</v>
      </c>
      <c r="AT257" s="15" t="s">
        <v>142</v>
      </c>
      <c r="AU257" s="15">
        <v>7</v>
      </c>
      <c r="AV257" s="15">
        <v>0.8</v>
      </c>
      <c r="AW257" s="15">
        <v>0.56</v>
      </c>
      <c r="AX257" s="15">
        <v>0.94</v>
      </c>
      <c r="AY257" s="18">
        <v>0.8571</v>
      </c>
      <c r="AZ257" s="18">
        <v>0.875</v>
      </c>
      <c r="BA257" s="18">
        <v>0.7949</v>
      </c>
      <c r="BB257" s="15" t="s">
        <v>183</v>
      </c>
      <c r="BC257" s="15" t="s">
        <v>66</v>
      </c>
    </row>
    <row r="258" spans="1:55">
      <c r="A258" s="15" t="s">
        <v>57</v>
      </c>
      <c r="B258" s="15" t="s">
        <v>160</v>
      </c>
      <c r="C258" s="16" t="s">
        <v>94</v>
      </c>
      <c r="D258" s="17">
        <v>7</v>
      </c>
      <c r="E258" s="17" t="s">
        <v>611</v>
      </c>
      <c r="F258" s="15" t="s">
        <v>612</v>
      </c>
      <c r="G258" s="15">
        <v>15</v>
      </c>
      <c r="H258" s="15">
        <v>13</v>
      </c>
      <c r="I258" s="15">
        <v>0</v>
      </c>
      <c r="J258" s="15">
        <v>0</v>
      </c>
      <c r="K258" s="15">
        <f>H258-I258-J258</f>
        <v>0</v>
      </c>
      <c r="L258" s="18">
        <f>K258/G258</f>
        <v>0</v>
      </c>
      <c r="M258" s="16">
        <v>0.72</v>
      </c>
      <c r="N258" s="15">
        <v>4</v>
      </c>
      <c r="O258" s="15">
        <v>0</v>
      </c>
      <c r="P258" s="15">
        <f>N258-O258</f>
        <v>0</v>
      </c>
      <c r="Q258" s="18">
        <v>0.775</v>
      </c>
      <c r="R258" s="19">
        <f>P258*Q258</f>
        <v>0</v>
      </c>
      <c r="S258" s="15">
        <v>0</v>
      </c>
      <c r="T258" s="15">
        <v>0</v>
      </c>
      <c r="U258" s="15">
        <v>0</v>
      </c>
      <c r="V258" s="19">
        <f>(((S258+T258)*Q258))+U258</f>
        <v>0</v>
      </c>
      <c r="W258" s="15">
        <v>1</v>
      </c>
      <c r="X258" s="15">
        <v>0</v>
      </c>
      <c r="Y258" s="15">
        <v>0</v>
      </c>
      <c r="Z258" s="19">
        <v>0.3679457</v>
      </c>
      <c r="AA258" s="18">
        <f>(K258+R258+V258-W258-X258-Y258-Z258)/G258</f>
        <v>0</v>
      </c>
      <c r="AB258" s="15">
        <f>IF((((G258*$AA$6)-K258-R258-V258+W258+X258+Y258+Z258)/Q258)&gt;0,ROUNDUP((((G258*$AA$6)-K258-R258-V258+W258+X258+Y258+Z258)/Q258),0),0)</f>
        <v>0</v>
      </c>
      <c r="AC258" s="15">
        <f>IF(((G258-K258-R258-V258+W258+X258+Y258+Z258)/Q258)&gt;0,ROUNDUP(((G258-K258-R258-V258+W258+X258+Y258+Z258)/Q258),0),0)</f>
        <v>0</v>
      </c>
      <c r="AD258" s="16">
        <f>IF((AND(L258&gt;0.9,AA258&gt;0.9)),"Category 1",IF((AND(L258&gt;0.85,AA258&gt;0.85)),"Category 2","None"))</f>
        <v>0</v>
      </c>
      <c r="AE258" s="15">
        <f>ROUNDUP(IF(OR(L258&lt;=0.85,(AA258&lt;=0.85)),0,IF((L258&lt;AA258),(K258-(G258*0.85)),((AA258*G258)-(G258*0.85)))),0)</f>
        <v>0</v>
      </c>
      <c r="AF258" s="18">
        <f>P258/(K258+P258)</f>
        <v>0</v>
      </c>
      <c r="AG258" s="15">
        <v>0</v>
      </c>
      <c r="AH258" s="15">
        <v>4</v>
      </c>
      <c r="AI258" s="15">
        <v>0</v>
      </c>
      <c r="AJ258" s="15">
        <v>0</v>
      </c>
      <c r="AK258" s="15">
        <v>0</v>
      </c>
      <c r="AL258" s="15">
        <f>SUM(AG258:AK258)</f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f>SUM(AM258:AP258)</f>
        <v>0</v>
      </c>
      <c r="AR258" s="15" t="s">
        <v>62</v>
      </c>
      <c r="AS258" s="15" t="s">
        <v>92</v>
      </c>
      <c r="AT258" s="15" t="s">
        <v>64</v>
      </c>
      <c r="AU258" s="15">
        <v>7</v>
      </c>
      <c r="AV258" s="15">
        <v>0.87</v>
      </c>
      <c r="AW258" s="15">
        <v>0.49</v>
      </c>
      <c r="AX258" s="15">
        <v>0.89</v>
      </c>
      <c r="AY258" s="18">
        <v>0.76</v>
      </c>
      <c r="AZ258" s="18">
        <v>0.8</v>
      </c>
      <c r="BA258" s="18">
        <v>0.8433</v>
      </c>
      <c r="BB258" s="15" t="s">
        <v>195</v>
      </c>
      <c r="BC258" s="15" t="s">
        <v>66</v>
      </c>
    </row>
    <row r="259" spans="1:55">
      <c r="A259" s="15" t="s">
        <v>67</v>
      </c>
      <c r="B259" s="15" t="s">
        <v>200</v>
      </c>
      <c r="C259" s="16" t="s">
        <v>94</v>
      </c>
      <c r="D259" s="17">
        <v>8</v>
      </c>
      <c r="E259" s="17" t="s">
        <v>613</v>
      </c>
      <c r="F259" s="15" t="s">
        <v>614</v>
      </c>
      <c r="G259" s="15">
        <v>17</v>
      </c>
      <c r="H259" s="15">
        <v>15</v>
      </c>
      <c r="I259" s="15">
        <v>0</v>
      </c>
      <c r="J259" s="15">
        <v>0</v>
      </c>
      <c r="K259" s="15">
        <f>H259-I259-J259</f>
        <v>0</v>
      </c>
      <c r="L259" s="18">
        <f>K259/G259</f>
        <v>0</v>
      </c>
      <c r="M259" s="16">
        <v>0.8</v>
      </c>
      <c r="N259" s="15">
        <v>0</v>
      </c>
      <c r="O259" s="15">
        <v>0</v>
      </c>
      <c r="P259" s="15">
        <f>N259-O259</f>
        <v>0</v>
      </c>
      <c r="Q259" s="18">
        <v>0.9167</v>
      </c>
      <c r="R259" s="19">
        <f>P259*Q259</f>
        <v>0</v>
      </c>
      <c r="S259" s="15">
        <v>0</v>
      </c>
      <c r="T259" s="15">
        <v>0</v>
      </c>
      <c r="U259" s="15">
        <v>0</v>
      </c>
      <c r="V259" s="19">
        <f>(((S259+T259)*Q259))+U259</f>
        <v>0</v>
      </c>
      <c r="W259" s="15">
        <v>0</v>
      </c>
      <c r="X259" s="15">
        <v>0</v>
      </c>
      <c r="Y259" s="15">
        <v>0</v>
      </c>
      <c r="Z259" s="19">
        <v>0.7225889</v>
      </c>
      <c r="AA259" s="18">
        <f>(K259+R259+V259-W259-X259-Y259-Z259)/G259</f>
        <v>0</v>
      </c>
      <c r="AB259" s="15">
        <f>IF((((G259*$AA$6)-K259-R259-V259+W259+X259+Y259+Z259)/Q259)&gt;0,ROUNDUP((((G259*$AA$6)-K259-R259-V259+W259+X259+Y259+Z259)/Q259),0),0)</f>
        <v>0</v>
      </c>
      <c r="AC259" s="15">
        <f>IF(((G259-K259-R259-V259+W259+X259+Y259+Z259)/Q259)&gt;0,ROUNDUP(((G259-K259-R259-V259+W259+X259+Y259+Z259)/Q259),0),0)</f>
        <v>0</v>
      </c>
      <c r="AD259" s="16">
        <f>IF((AND(L259&gt;0.9,AA259&gt;0.9)),"Category 1",IF((AND(L259&gt;0.85,AA259&gt;0.85)),"Category 2","None"))</f>
        <v>0</v>
      </c>
      <c r="AE259" s="15">
        <f>ROUNDUP(IF(OR(L259&lt;=0.85,(AA259&lt;=0.85)),0,IF((L259&lt;AA259),(K259-(G259*0.85)),((AA259*G259)-(G259*0.85)))),0)</f>
        <v>0</v>
      </c>
      <c r="AF259" s="18">
        <f>P259/(K259+P259)</f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f>SUM(AG259:AK259)</f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f>SUM(AM259:AP259)</f>
        <v>0</v>
      </c>
      <c r="AR259" s="15" t="s">
        <v>62</v>
      </c>
      <c r="AS259" s="15" t="s">
        <v>71</v>
      </c>
      <c r="AT259" s="15" t="s">
        <v>64</v>
      </c>
      <c r="AU259" s="15">
        <v>7</v>
      </c>
      <c r="AV259" s="15">
        <v>1</v>
      </c>
      <c r="AW259" s="15">
        <v>0.59</v>
      </c>
      <c r="AX259" s="15">
        <v>0.83</v>
      </c>
      <c r="AY259" s="18">
        <v>0.8342</v>
      </c>
      <c r="AZ259" s="18">
        <v>0.9474</v>
      </c>
      <c r="BA259" s="18">
        <v>0.8502</v>
      </c>
      <c r="BB259" s="15" t="s">
        <v>126</v>
      </c>
      <c r="BC259" s="15" t="s">
        <v>66</v>
      </c>
    </row>
    <row r="260" spans="1:55">
      <c r="A260" s="15" t="s">
        <v>57</v>
      </c>
      <c r="B260" s="15" t="s">
        <v>130</v>
      </c>
      <c r="C260" s="16" t="s">
        <v>94</v>
      </c>
      <c r="D260" s="17">
        <v>10</v>
      </c>
      <c r="E260" s="17" t="s">
        <v>615</v>
      </c>
      <c r="F260" s="15" t="s">
        <v>616</v>
      </c>
      <c r="G260" s="15">
        <v>30</v>
      </c>
      <c r="H260" s="15">
        <v>26</v>
      </c>
      <c r="I260" s="15">
        <v>0</v>
      </c>
      <c r="J260" s="15">
        <v>0</v>
      </c>
      <c r="K260" s="15">
        <f>H260-I260-J260</f>
        <v>0</v>
      </c>
      <c r="L260" s="18">
        <f>K260/G260</f>
        <v>0</v>
      </c>
      <c r="M260" s="16">
        <v>1.24</v>
      </c>
      <c r="N260" s="15">
        <v>8</v>
      </c>
      <c r="O260" s="15">
        <v>0</v>
      </c>
      <c r="P260" s="15">
        <f>N260-O260</f>
        <v>0</v>
      </c>
      <c r="Q260" s="18">
        <v>0.6596</v>
      </c>
      <c r="R260" s="19">
        <f>P260*Q260</f>
        <v>0</v>
      </c>
      <c r="S260" s="15">
        <v>0</v>
      </c>
      <c r="T260" s="15">
        <v>0</v>
      </c>
      <c r="U260" s="15">
        <v>0</v>
      </c>
      <c r="V260" s="19">
        <f>(((S260+T260)*Q260))+U260</f>
        <v>0</v>
      </c>
      <c r="W260" s="15">
        <v>0</v>
      </c>
      <c r="X260" s="15">
        <v>0</v>
      </c>
      <c r="Y260" s="15">
        <v>0</v>
      </c>
      <c r="Z260" s="19">
        <v>1.8088768</v>
      </c>
      <c r="AA260" s="18">
        <f>(K260+R260+V260-W260-X260-Y260-Z260)/G260</f>
        <v>0</v>
      </c>
      <c r="AB260" s="15">
        <f>IF((((G260*$AA$6)-K260-R260-V260+W260+X260+Y260+Z260)/Q260)&gt;0,ROUNDUP((((G260*$AA$6)-K260-R260-V260+W260+X260+Y260+Z260)/Q260),0),0)</f>
        <v>0</v>
      </c>
      <c r="AC260" s="15">
        <f>IF(((G260-K260-R260-V260+W260+X260+Y260+Z260)/Q260)&gt;0,ROUNDUP(((G260-K260-R260-V260+W260+X260+Y260+Z260)/Q260),0),0)</f>
        <v>0</v>
      </c>
      <c r="AD260" s="16">
        <f>IF((AND(L260&gt;0.9,AA260&gt;0.9)),"Category 1",IF((AND(L260&gt;0.85,AA260&gt;0.85)),"Category 2","None"))</f>
        <v>0</v>
      </c>
      <c r="AE260" s="15">
        <f>ROUNDUP(IF(OR(L260&lt;=0.85,(AA260&lt;=0.85)),0,IF((L260&lt;AA260),(K260-(G260*0.85)),((AA260*G260)-(G260*0.85)))),0)</f>
        <v>0</v>
      </c>
      <c r="AF260" s="18">
        <f>P260/(K260+P260)</f>
        <v>0</v>
      </c>
      <c r="AG260" s="15">
        <v>0</v>
      </c>
      <c r="AH260" s="15">
        <v>0</v>
      </c>
      <c r="AI260" s="15">
        <v>0</v>
      </c>
      <c r="AJ260" s="15">
        <v>1</v>
      </c>
      <c r="AK260" s="15">
        <v>0</v>
      </c>
      <c r="AL260" s="15">
        <f>SUM(AG260:AK260)</f>
        <v>0</v>
      </c>
      <c r="AM260" s="15">
        <v>6</v>
      </c>
      <c r="AN260" s="15">
        <v>0</v>
      </c>
      <c r="AO260" s="15">
        <v>1</v>
      </c>
      <c r="AP260" s="15">
        <v>0</v>
      </c>
      <c r="AQ260" s="15">
        <f>SUM(AM260:AP260)</f>
        <v>0</v>
      </c>
      <c r="AR260" s="15" t="s">
        <v>62</v>
      </c>
      <c r="AS260" s="15" t="s">
        <v>92</v>
      </c>
      <c r="AT260" s="15" t="s">
        <v>142</v>
      </c>
      <c r="AU260" s="15">
        <v>7</v>
      </c>
      <c r="AV260" s="15">
        <v>0.8</v>
      </c>
      <c r="AW260" s="15">
        <v>1.24</v>
      </c>
      <c r="AX260" s="15">
        <v>0.94</v>
      </c>
      <c r="AY260" s="18">
        <v>0.8571</v>
      </c>
      <c r="AZ260" s="18">
        <v>0.6596</v>
      </c>
      <c r="BA260" s="18">
        <v>0.7949</v>
      </c>
      <c r="BB260" s="15" t="s">
        <v>183</v>
      </c>
      <c r="BC260" s="15" t="s">
        <v>66</v>
      </c>
    </row>
    <row r="261" spans="1:55">
      <c r="A261" s="15" t="s">
        <v>83</v>
      </c>
      <c r="B261" s="15" t="s">
        <v>234</v>
      </c>
      <c r="C261" s="16" t="s">
        <v>78</v>
      </c>
      <c r="D261" s="17">
        <v>7</v>
      </c>
      <c r="E261" s="17" t="s">
        <v>617</v>
      </c>
      <c r="F261" s="15" t="s">
        <v>618</v>
      </c>
      <c r="G261" s="15">
        <v>29</v>
      </c>
      <c r="H261" s="15">
        <v>26</v>
      </c>
      <c r="I261" s="15">
        <v>0</v>
      </c>
      <c r="J261" s="15">
        <v>0</v>
      </c>
      <c r="K261" s="15">
        <f>H261-I261-J261</f>
        <v>0</v>
      </c>
      <c r="L261" s="18">
        <f>K261/G261</f>
        <v>0</v>
      </c>
      <c r="M261" s="16">
        <v>1.21</v>
      </c>
      <c r="N261" s="15">
        <v>3</v>
      </c>
      <c r="O261" s="15">
        <v>0</v>
      </c>
      <c r="P261" s="15">
        <f>N261-O261</f>
        <v>0</v>
      </c>
      <c r="Q261" s="18">
        <v>0.8776</v>
      </c>
      <c r="R261" s="19">
        <f>P261*Q261</f>
        <v>0</v>
      </c>
      <c r="S261" s="15">
        <v>0</v>
      </c>
      <c r="T261" s="15">
        <v>0</v>
      </c>
      <c r="U261" s="15">
        <v>0</v>
      </c>
      <c r="V261" s="19">
        <f>(((S261+T261)*Q261))+U261</f>
        <v>0</v>
      </c>
      <c r="W261" s="15">
        <v>0</v>
      </c>
      <c r="X261" s="15">
        <v>0</v>
      </c>
      <c r="Y261" s="15">
        <v>0</v>
      </c>
      <c r="Z261" s="19">
        <v>0.8886898</v>
      </c>
      <c r="AA261" s="18">
        <f>(K261+R261+V261-W261-X261-Y261-Z261)/G261</f>
        <v>0</v>
      </c>
      <c r="AB261" s="15">
        <f>IF((((G261*$AA$6)-K261-R261-V261+W261+X261+Y261+Z261)/Q261)&gt;0,ROUNDUP((((G261*$AA$6)-K261-R261-V261+W261+X261+Y261+Z261)/Q261),0),0)</f>
        <v>0</v>
      </c>
      <c r="AC261" s="15">
        <f>IF(((G261-K261-R261-V261+W261+X261+Y261+Z261)/Q261)&gt;0,ROUNDUP(((G261-K261-R261-V261+W261+X261+Y261+Z261)/Q261),0),0)</f>
        <v>0</v>
      </c>
      <c r="AD261" s="16">
        <f>IF((AND(L261&gt;0.9,AA261&gt;0.9)),"Category 1",IF((AND(L261&gt;0.85,AA261&gt;0.85)),"Category 2","None"))</f>
        <v>0</v>
      </c>
      <c r="AE261" s="15">
        <f>ROUNDUP(IF(OR(L261&lt;=0.85,(AA261&lt;=0.85)),0,IF((L261&lt;AA261),(K261-(G261*0.85)),((AA261*G261)-(G261*0.85)))),0)</f>
        <v>0</v>
      </c>
      <c r="AF261" s="18">
        <f>P261/(K261+P261)</f>
        <v>0</v>
      </c>
      <c r="AG261" s="15">
        <v>0</v>
      </c>
      <c r="AH261" s="15">
        <v>1</v>
      </c>
      <c r="AI261" s="15">
        <v>0</v>
      </c>
      <c r="AJ261" s="15">
        <v>1</v>
      </c>
      <c r="AK261" s="15">
        <v>0</v>
      </c>
      <c r="AL261" s="15">
        <f>SUM(AG261:AK261)</f>
        <v>0</v>
      </c>
      <c r="AM261" s="15">
        <v>1</v>
      </c>
      <c r="AN261" s="15">
        <v>0</v>
      </c>
      <c r="AO261" s="15">
        <v>0</v>
      </c>
      <c r="AP261" s="15">
        <v>0</v>
      </c>
      <c r="AQ261" s="15">
        <f>SUM(AM261:AP261)</f>
        <v>0</v>
      </c>
      <c r="AR261" s="15" t="s">
        <v>62</v>
      </c>
      <c r="AS261" s="15" t="s">
        <v>113</v>
      </c>
      <c r="AT261" s="15" t="s">
        <v>64</v>
      </c>
      <c r="AU261" s="15">
        <v>3</v>
      </c>
      <c r="AV261" s="15">
        <v>1.33</v>
      </c>
      <c r="AW261" s="15">
        <v>0.67</v>
      </c>
      <c r="AX261" s="15">
        <v>1.69</v>
      </c>
      <c r="AY261" s="18">
        <v>0.8537</v>
      </c>
      <c r="AZ261" s="18">
        <v>1</v>
      </c>
      <c r="BA261" s="18">
        <v>0.785</v>
      </c>
      <c r="BB261" s="15" t="s">
        <v>82</v>
      </c>
      <c r="BC261" s="15" t="s">
        <v>66</v>
      </c>
    </row>
    <row r="262" spans="1:55">
      <c r="A262" s="15" t="s">
        <v>83</v>
      </c>
      <c r="B262" s="15" t="s">
        <v>84</v>
      </c>
      <c r="C262" s="16" t="s">
        <v>78</v>
      </c>
      <c r="D262" s="17">
        <v>5</v>
      </c>
      <c r="E262" s="17" t="s">
        <v>619</v>
      </c>
      <c r="F262" s="15" t="s">
        <v>620</v>
      </c>
      <c r="G262" s="15">
        <v>26</v>
      </c>
      <c r="H262" s="15">
        <v>21</v>
      </c>
      <c r="I262" s="15">
        <v>0</v>
      </c>
      <c r="J262" s="15">
        <v>0</v>
      </c>
      <c r="K262" s="15">
        <f>H262-I262-J262</f>
        <v>0</v>
      </c>
      <c r="L262" s="18">
        <f>K262/G262</f>
        <v>0</v>
      </c>
      <c r="M262" s="16">
        <v>2.25</v>
      </c>
      <c r="N262" s="15">
        <v>5</v>
      </c>
      <c r="O262" s="15">
        <v>0</v>
      </c>
      <c r="P262" s="15">
        <f>N262-O262</f>
        <v>0</v>
      </c>
      <c r="Q262" s="18">
        <v>0.8261</v>
      </c>
      <c r="R262" s="19">
        <f>P262*Q262</f>
        <v>0</v>
      </c>
      <c r="S262" s="15">
        <v>0</v>
      </c>
      <c r="T262" s="15">
        <v>0</v>
      </c>
      <c r="U262" s="15">
        <v>0</v>
      </c>
      <c r="V262" s="19">
        <f>(((S262+T262)*Q262))+U262</f>
        <v>0</v>
      </c>
      <c r="W262" s="15">
        <v>0</v>
      </c>
      <c r="X262" s="15">
        <v>0</v>
      </c>
      <c r="Y262" s="15">
        <v>0</v>
      </c>
      <c r="Z262" s="19">
        <v>1.3417144</v>
      </c>
      <c r="AA262" s="18">
        <f>(K262+R262+V262-W262-X262-Y262-Z262)/G262</f>
        <v>0</v>
      </c>
      <c r="AB262" s="15">
        <f>IF((((G262*$AA$6)-K262-R262-V262+W262+X262+Y262+Z262)/Q262)&gt;0,ROUNDUP((((G262*$AA$6)-K262-R262-V262+W262+X262+Y262+Z262)/Q262),0),0)</f>
        <v>0</v>
      </c>
      <c r="AC262" s="15">
        <f>IF(((G262-K262-R262-V262+W262+X262+Y262+Z262)/Q262)&gt;0,ROUNDUP(((G262-K262-R262-V262+W262+X262+Y262+Z262)/Q262),0),0)</f>
        <v>0</v>
      </c>
      <c r="AD262" s="16">
        <f>IF((AND(L262&gt;0.9,AA262&gt;0.9)),"Category 1",IF((AND(L262&gt;0.85,AA262&gt;0.85)),"Category 2","None"))</f>
        <v>0</v>
      </c>
      <c r="AE262" s="15">
        <f>ROUNDUP(IF(OR(L262&lt;=0.85,(AA262&lt;=0.85)),0,IF((L262&lt;AA262),(K262-(G262*0.85)),((AA262*G262)-(G262*0.85)))),0)</f>
        <v>0</v>
      </c>
      <c r="AF262" s="18">
        <f>P262/(K262+P262)</f>
        <v>0</v>
      </c>
      <c r="AG262" s="15">
        <v>0</v>
      </c>
      <c r="AH262" s="15">
        <v>4</v>
      </c>
      <c r="AI262" s="15">
        <v>0</v>
      </c>
      <c r="AJ262" s="15">
        <v>1</v>
      </c>
      <c r="AK262" s="15">
        <v>0</v>
      </c>
      <c r="AL262" s="15">
        <f>SUM(AG262:AK262)</f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f>SUM(AM262:AP262)</f>
        <v>0</v>
      </c>
      <c r="AR262" s="15" t="s">
        <v>62</v>
      </c>
      <c r="AS262" s="15" t="s">
        <v>87</v>
      </c>
      <c r="AT262" s="15" t="s">
        <v>64</v>
      </c>
      <c r="AU262" s="15">
        <v>3</v>
      </c>
      <c r="AV262" s="15">
        <v>2.3</v>
      </c>
      <c r="AW262" s="15">
        <v>0.59</v>
      </c>
      <c r="AX262" s="15">
        <v>1.57</v>
      </c>
      <c r="AY262" s="18">
        <v>0.881</v>
      </c>
      <c r="AZ262" s="18">
        <v>0.8938</v>
      </c>
      <c r="BA262" s="18">
        <v>0.8252</v>
      </c>
      <c r="BB262" s="15" t="s">
        <v>121</v>
      </c>
      <c r="BC262" s="15" t="s">
        <v>66</v>
      </c>
    </row>
    <row r="263" spans="1:55">
      <c r="A263" s="15" t="s">
        <v>57</v>
      </c>
      <c r="B263" s="15" t="s">
        <v>130</v>
      </c>
      <c r="C263" s="16" t="s">
        <v>94</v>
      </c>
      <c r="D263" s="17">
        <v>7</v>
      </c>
      <c r="E263" s="17" t="s">
        <v>621</v>
      </c>
      <c r="F263" s="15" t="s">
        <v>622</v>
      </c>
      <c r="G263" s="15">
        <v>15</v>
      </c>
      <c r="H263" s="15">
        <v>12</v>
      </c>
      <c r="I263" s="15">
        <v>0</v>
      </c>
      <c r="J263" s="15">
        <v>0</v>
      </c>
      <c r="K263" s="15">
        <f>H263-I263-J263</f>
        <v>0</v>
      </c>
      <c r="L263" s="18">
        <f>K263/G263</f>
        <v>0</v>
      </c>
      <c r="M263" s="16">
        <v>0.81</v>
      </c>
      <c r="N263" s="15">
        <v>5</v>
      </c>
      <c r="O263" s="15">
        <v>0</v>
      </c>
      <c r="P263" s="15">
        <f>N263-O263</f>
        <v>0</v>
      </c>
      <c r="Q263" s="18">
        <v>0.8235</v>
      </c>
      <c r="R263" s="19">
        <f>P263*Q263</f>
        <v>0</v>
      </c>
      <c r="S263" s="15">
        <v>0</v>
      </c>
      <c r="T263" s="15">
        <v>0</v>
      </c>
      <c r="U263" s="15">
        <v>0</v>
      </c>
      <c r="V263" s="19">
        <f>(((S263+T263)*Q263))+U263</f>
        <v>0</v>
      </c>
      <c r="W263" s="15">
        <v>1</v>
      </c>
      <c r="X263" s="15">
        <v>2</v>
      </c>
      <c r="Y263" s="15">
        <v>0</v>
      </c>
      <c r="Z263" s="19">
        <v>0.4765088</v>
      </c>
      <c r="AA263" s="18">
        <f>(K263+R263+V263-W263-X263-Y263-Z263)/G263</f>
        <v>0</v>
      </c>
      <c r="AB263" s="15">
        <f>IF((((G263*$AA$6)-K263-R263-V263+W263+X263+Y263+Z263)/Q263)&gt;0,ROUNDUP((((G263*$AA$6)-K263-R263-V263+W263+X263+Y263+Z263)/Q263),0),0)</f>
        <v>0</v>
      </c>
      <c r="AC263" s="15">
        <f>IF(((G263-K263-R263-V263+W263+X263+Y263+Z263)/Q263)&gt;0,ROUNDUP(((G263-K263-R263-V263+W263+X263+Y263+Z263)/Q263),0),0)</f>
        <v>0</v>
      </c>
      <c r="AD263" s="16">
        <f>IF((AND(L263&gt;0.9,AA263&gt;0.9)),"Category 1",IF((AND(L263&gt;0.85,AA263&gt;0.85)),"Category 2","None"))</f>
        <v>0</v>
      </c>
      <c r="AE263" s="15">
        <f>ROUNDUP(IF(OR(L263&lt;=0.85,(AA263&lt;=0.85)),0,IF((L263&lt;AA263),(K263-(G263*0.85)),((AA263*G263)-(G263*0.85)))),0)</f>
        <v>0</v>
      </c>
      <c r="AF263" s="18">
        <f>P263/(K263+P263)</f>
        <v>0</v>
      </c>
      <c r="AG263" s="15">
        <v>0</v>
      </c>
      <c r="AH263" s="15">
        <v>1</v>
      </c>
      <c r="AI263" s="15">
        <v>0</v>
      </c>
      <c r="AJ263" s="15">
        <v>0</v>
      </c>
      <c r="AK263" s="15">
        <v>4</v>
      </c>
      <c r="AL263" s="15">
        <f>SUM(AG263:AK263)</f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f>SUM(AM263:AP263)</f>
        <v>0</v>
      </c>
      <c r="AR263" s="15" t="s">
        <v>62</v>
      </c>
      <c r="AS263" s="15" t="s">
        <v>92</v>
      </c>
      <c r="AT263" s="15" t="s">
        <v>64</v>
      </c>
      <c r="AU263" s="15">
        <v>7</v>
      </c>
      <c r="AV263" s="15">
        <v>0.87</v>
      </c>
      <c r="AW263" s="15">
        <v>0.58</v>
      </c>
      <c r="AX263" s="15">
        <v>0.89</v>
      </c>
      <c r="AY263" s="18">
        <v>0.8571</v>
      </c>
      <c r="AZ263" s="18">
        <v>0.8482</v>
      </c>
      <c r="BA263" s="18">
        <v>0.8433</v>
      </c>
      <c r="BB263" s="15" t="s">
        <v>195</v>
      </c>
      <c r="BC263" s="15" t="s">
        <v>66</v>
      </c>
    </row>
    <row r="264" spans="1:55">
      <c r="A264" s="15" t="s">
        <v>67</v>
      </c>
      <c r="B264" s="15" t="s">
        <v>305</v>
      </c>
      <c r="C264" s="16" t="s">
        <v>94</v>
      </c>
      <c r="D264" s="17">
        <v>7</v>
      </c>
      <c r="E264" s="17" t="s">
        <v>623</v>
      </c>
      <c r="F264" s="15" t="s">
        <v>624</v>
      </c>
      <c r="G264" s="15">
        <v>17</v>
      </c>
      <c r="H264" s="15">
        <v>16</v>
      </c>
      <c r="I264" s="15">
        <v>1</v>
      </c>
      <c r="J264" s="15">
        <v>0</v>
      </c>
      <c r="K264" s="15">
        <f>H264-I264-J264</f>
        <v>0</v>
      </c>
      <c r="L264" s="18">
        <f>K264/G264</f>
        <v>0</v>
      </c>
      <c r="M264" s="16">
        <v>0.92</v>
      </c>
      <c r="N264" s="15">
        <v>6</v>
      </c>
      <c r="O264" s="15">
        <v>0</v>
      </c>
      <c r="P264" s="15">
        <f>N264-O264</f>
        <v>0</v>
      </c>
      <c r="Q264" s="18">
        <v>0.8864</v>
      </c>
      <c r="R264" s="19">
        <f>P264*Q264</f>
        <v>0</v>
      </c>
      <c r="S264" s="15">
        <v>0</v>
      </c>
      <c r="T264" s="15">
        <v>0</v>
      </c>
      <c r="U264" s="15">
        <v>1</v>
      </c>
      <c r="V264" s="19">
        <f>(((S264+T264)*Q264))+U264</f>
        <v>0</v>
      </c>
      <c r="W264" s="15">
        <v>1</v>
      </c>
      <c r="X264" s="15">
        <v>0</v>
      </c>
      <c r="Y264" s="15">
        <v>0</v>
      </c>
      <c r="Z264" s="19">
        <v>0.6761123</v>
      </c>
      <c r="AA264" s="18">
        <f>(K264+R264+V264-W264-X264-Y264-Z264)/G264</f>
        <v>0</v>
      </c>
      <c r="AB264" s="15">
        <f>IF((((G264*$AA$6)-K264-R264-V264+W264+X264+Y264+Z264)/Q264)&gt;0,ROUNDUP((((G264*$AA$6)-K264-R264-V264+W264+X264+Y264+Z264)/Q264),0),0)</f>
        <v>0</v>
      </c>
      <c r="AC264" s="15">
        <f>IF(((G264-K264-R264-V264+W264+X264+Y264+Z264)/Q264)&gt;0,ROUNDUP(((G264-K264-R264-V264+W264+X264+Y264+Z264)/Q264),0),0)</f>
        <v>0</v>
      </c>
      <c r="AD264" s="16">
        <f>IF((AND(L264&gt;0.9,AA264&gt;0.9)),"Category 1",IF((AND(L264&gt;0.85,AA264&gt;0.85)),"Category 2","None"))</f>
        <v>0</v>
      </c>
      <c r="AE264" s="15">
        <f>ROUNDUP(IF(OR(L264&lt;=0.85,(AA264&lt;=0.85)),0,IF((L264&lt;AA264),(K264-(G264*0.85)),((AA264*G264)-(G264*0.85)))),0)</f>
        <v>0</v>
      </c>
      <c r="AF264" s="18">
        <f>P264/(K264+P264)</f>
        <v>0</v>
      </c>
      <c r="AG264" s="15">
        <v>0</v>
      </c>
      <c r="AH264" s="15">
        <v>3</v>
      </c>
      <c r="AI264" s="15">
        <v>0</v>
      </c>
      <c r="AJ264" s="15">
        <v>0</v>
      </c>
      <c r="AK264" s="15">
        <v>3</v>
      </c>
      <c r="AL264" s="15">
        <f>SUM(AG264:AK264)</f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f>SUM(AM264:AP264)</f>
        <v>0</v>
      </c>
      <c r="AR264" s="15" t="s">
        <v>62</v>
      </c>
      <c r="AS264" s="15" t="s">
        <v>71</v>
      </c>
      <c r="AT264" s="15" t="s">
        <v>64</v>
      </c>
      <c r="AU264" s="15">
        <v>7</v>
      </c>
      <c r="AV264" s="15">
        <v>1.02</v>
      </c>
      <c r="AW264" s="15">
        <v>0.58</v>
      </c>
      <c r="AX264" s="15">
        <v>0.89</v>
      </c>
      <c r="AY264" s="18">
        <v>0.8947</v>
      </c>
      <c r="AZ264" s="18">
        <v>0.8482</v>
      </c>
      <c r="BA264" s="18">
        <v>0.8433</v>
      </c>
      <c r="BB264" s="15" t="s">
        <v>195</v>
      </c>
      <c r="BC264" s="15" t="s">
        <v>66</v>
      </c>
    </row>
    <row r="265" spans="1:55">
      <c r="A265" s="15" t="s">
        <v>57</v>
      </c>
      <c r="B265" s="15" t="s">
        <v>169</v>
      </c>
      <c r="C265" s="16" t="s">
        <v>94</v>
      </c>
      <c r="D265" s="17">
        <v>10</v>
      </c>
      <c r="E265" s="17" t="s">
        <v>625</v>
      </c>
      <c r="F265" s="15" t="s">
        <v>626</v>
      </c>
      <c r="G265" s="15">
        <v>32</v>
      </c>
      <c r="H265" s="15">
        <v>31</v>
      </c>
      <c r="I265" s="15">
        <v>1</v>
      </c>
      <c r="J265" s="15">
        <v>2</v>
      </c>
      <c r="K265" s="15">
        <f>H265-I265-J265</f>
        <v>0</v>
      </c>
      <c r="L265" s="18">
        <f>K265/G265</f>
        <v>0</v>
      </c>
      <c r="M265" s="16">
        <v>0.92</v>
      </c>
      <c r="N265" s="15">
        <v>4</v>
      </c>
      <c r="O265" s="15">
        <v>0</v>
      </c>
      <c r="P265" s="15">
        <f>N265-O265</f>
        <v>0</v>
      </c>
      <c r="Q265" s="18">
        <v>0.8947</v>
      </c>
      <c r="R265" s="19">
        <f>P265*Q265</f>
        <v>0</v>
      </c>
      <c r="S265" s="15">
        <v>0</v>
      </c>
      <c r="T265" s="15">
        <v>1</v>
      </c>
      <c r="U265" s="15">
        <v>1</v>
      </c>
      <c r="V265" s="19">
        <f>(((S265+T265)*Q265))+U265</f>
        <v>0</v>
      </c>
      <c r="W265" s="15">
        <v>2</v>
      </c>
      <c r="X265" s="15">
        <v>0</v>
      </c>
      <c r="Y265" s="15">
        <v>0</v>
      </c>
      <c r="Z265" s="19">
        <v>0.9240288</v>
      </c>
      <c r="AA265" s="18">
        <f>(K265+R265+V265-W265-X265-Y265-Z265)/G265</f>
        <v>0</v>
      </c>
      <c r="AB265" s="15">
        <f>IF((((G265*$AA$6)-K265-R265-V265+W265+X265+Y265+Z265)/Q265)&gt;0,ROUNDUP((((G265*$AA$6)-K265-R265-V265+W265+X265+Y265+Z265)/Q265),0),0)</f>
        <v>0</v>
      </c>
      <c r="AC265" s="15">
        <f>IF(((G265-K265-R265-V265+W265+X265+Y265+Z265)/Q265)&gt;0,ROUNDUP(((G265-K265-R265-V265+W265+X265+Y265+Z265)/Q265),0),0)</f>
        <v>0</v>
      </c>
      <c r="AD265" s="16">
        <f>IF((AND(L265&gt;0.9,AA265&gt;0.9)),"Category 1",IF((AND(L265&gt;0.85,AA265&gt;0.85)),"Category 2","None"))</f>
        <v>0</v>
      </c>
      <c r="AE265" s="15">
        <f>ROUNDUP(IF(OR(L265&lt;=0.85,(AA265&lt;=0.85)),0,IF((L265&lt;AA265),(K265-(G265*0.85)),((AA265*G265)-(G265*0.85)))),0)</f>
        <v>0</v>
      </c>
      <c r="AF265" s="18">
        <f>P265/(K265+P265)</f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f>SUM(AG265:AK265)</f>
        <v>0</v>
      </c>
      <c r="AM265" s="15">
        <v>1</v>
      </c>
      <c r="AN265" s="15">
        <v>0</v>
      </c>
      <c r="AO265" s="15">
        <v>1</v>
      </c>
      <c r="AP265" s="15">
        <v>2</v>
      </c>
      <c r="AQ265" s="15">
        <f>SUM(AM265:AP265)</f>
        <v>0</v>
      </c>
      <c r="AR265" s="15" t="s">
        <v>62</v>
      </c>
      <c r="AS265" s="15" t="s">
        <v>63</v>
      </c>
      <c r="AT265" s="15" t="s">
        <v>142</v>
      </c>
      <c r="AU265" s="15">
        <v>7</v>
      </c>
      <c r="AV265" s="15">
        <v>0.8</v>
      </c>
      <c r="AW265" s="15">
        <v>0.92</v>
      </c>
      <c r="AX265" s="15">
        <v>0.94</v>
      </c>
      <c r="AY265" s="18">
        <v>0.8571</v>
      </c>
      <c r="AZ265" s="18">
        <v>0.8947</v>
      </c>
      <c r="BA265" s="18">
        <v>0.7949</v>
      </c>
      <c r="BB265" s="15" t="s">
        <v>183</v>
      </c>
      <c r="BC265" s="15" t="s">
        <v>66</v>
      </c>
    </row>
    <row r="266" spans="1:55">
      <c r="A266" s="15" t="s">
        <v>57</v>
      </c>
      <c r="B266" s="15" t="s">
        <v>130</v>
      </c>
      <c r="C266" s="16" t="s">
        <v>94</v>
      </c>
      <c r="D266" s="17">
        <v>6</v>
      </c>
      <c r="E266" s="17" t="s">
        <v>627</v>
      </c>
      <c r="F266" s="15" t="s">
        <v>628</v>
      </c>
      <c r="G266" s="15">
        <v>15</v>
      </c>
      <c r="H266" s="15">
        <v>13</v>
      </c>
      <c r="I266" s="15">
        <v>0</v>
      </c>
      <c r="J266" s="15">
        <v>0</v>
      </c>
      <c r="K266" s="15">
        <f>H266-I266-J266</f>
        <v>0</v>
      </c>
      <c r="L266" s="18">
        <f>K266/G266</f>
        <v>0</v>
      </c>
      <c r="M266" s="16">
        <v>0.62</v>
      </c>
      <c r="N266" s="15">
        <v>4</v>
      </c>
      <c r="O266" s="15">
        <v>0</v>
      </c>
      <c r="P266" s="15">
        <f>N266-O266</f>
        <v>0</v>
      </c>
      <c r="Q266" s="18">
        <v>0.8462</v>
      </c>
      <c r="R266" s="19">
        <f>P266*Q266</f>
        <v>0</v>
      </c>
      <c r="S266" s="15">
        <v>0</v>
      </c>
      <c r="T266" s="15">
        <v>1</v>
      </c>
      <c r="U266" s="15">
        <v>0</v>
      </c>
      <c r="V266" s="19">
        <f>(((S266+T266)*Q266))+U266</f>
        <v>0</v>
      </c>
      <c r="W266" s="15">
        <v>2</v>
      </c>
      <c r="X266" s="15">
        <v>0</v>
      </c>
      <c r="Y266" s="15">
        <v>0</v>
      </c>
      <c r="Z266" s="19">
        <v>0.4699265</v>
      </c>
      <c r="AA266" s="18">
        <f>(K266+R266+V266-W266-X266-Y266-Z266)/G266</f>
        <v>0</v>
      </c>
      <c r="AB266" s="15">
        <f>IF((((G266*$AA$6)-K266-R266-V266+W266+X266+Y266+Z266)/Q266)&gt;0,ROUNDUP((((G266*$AA$6)-K266-R266-V266+W266+X266+Y266+Z266)/Q266),0),0)</f>
        <v>0</v>
      </c>
      <c r="AC266" s="15">
        <f>IF(((G266-K266-R266-V266+W266+X266+Y266+Z266)/Q266)&gt;0,ROUNDUP(((G266-K266-R266-V266+W266+X266+Y266+Z266)/Q266),0),0)</f>
        <v>0</v>
      </c>
      <c r="AD266" s="16">
        <f>IF((AND(L266&gt;0.9,AA266&gt;0.9)),"Category 1",IF((AND(L266&gt;0.85,AA266&gt;0.85)),"Category 2","None"))</f>
        <v>0</v>
      </c>
      <c r="AE266" s="15">
        <f>ROUNDUP(IF(OR(L266&lt;=0.85,(AA266&lt;=0.85)),0,IF((L266&lt;AA266),(K266-(G266*0.85)),((AA266*G266)-(G266*0.85)))),0)</f>
        <v>0</v>
      </c>
      <c r="AF266" s="18">
        <f>P266/(K266+P266)</f>
        <v>0</v>
      </c>
      <c r="AG266" s="15">
        <v>0</v>
      </c>
      <c r="AH266" s="15">
        <v>1</v>
      </c>
      <c r="AI266" s="15">
        <v>0</v>
      </c>
      <c r="AJ266" s="15">
        <v>0</v>
      </c>
      <c r="AK266" s="15">
        <v>3</v>
      </c>
      <c r="AL266" s="15">
        <f>SUM(AG266:AK266)</f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f>SUM(AM266:AP266)</f>
        <v>0</v>
      </c>
      <c r="AR266" s="15" t="s">
        <v>62</v>
      </c>
      <c r="AS266" s="15" t="s">
        <v>92</v>
      </c>
      <c r="AT266" s="15" t="s">
        <v>64</v>
      </c>
      <c r="AU266" s="15">
        <v>7</v>
      </c>
      <c r="AV266" s="15">
        <v>0.8</v>
      </c>
      <c r="AW266" s="15">
        <v>0.24</v>
      </c>
      <c r="AX266" s="15">
        <v>0.83</v>
      </c>
      <c r="AY266" s="18">
        <v>0.8462</v>
      </c>
      <c r="AZ266" s="18">
        <v>0.8462</v>
      </c>
      <c r="BA266" s="18">
        <v>0.8544</v>
      </c>
      <c r="BB266" s="15" t="s">
        <v>105</v>
      </c>
      <c r="BC266" s="15" t="s">
        <v>66</v>
      </c>
    </row>
    <row r="267" spans="1:55">
      <c r="A267" s="15" t="s">
        <v>57</v>
      </c>
      <c r="B267" s="15" t="s">
        <v>160</v>
      </c>
      <c r="C267" s="16" t="s">
        <v>94</v>
      </c>
      <c r="D267" s="17">
        <v>5</v>
      </c>
      <c r="E267" s="17" t="s">
        <v>629</v>
      </c>
      <c r="F267" s="15" t="s">
        <v>630</v>
      </c>
      <c r="G267" s="15">
        <v>15</v>
      </c>
      <c r="H267" s="15">
        <v>13</v>
      </c>
      <c r="I267" s="15">
        <v>1</v>
      </c>
      <c r="J267" s="15">
        <v>0</v>
      </c>
      <c r="K267" s="15">
        <f>H267-I267-J267</f>
        <v>0</v>
      </c>
      <c r="L267" s="18">
        <f>K267/G267</f>
        <v>0</v>
      </c>
      <c r="M267" s="16">
        <v>1.02</v>
      </c>
      <c r="N267" s="15">
        <v>4</v>
      </c>
      <c r="O267" s="15">
        <v>0</v>
      </c>
      <c r="P267" s="15">
        <f>N267-O267</f>
        <v>0</v>
      </c>
      <c r="Q267" s="18">
        <v>0.775</v>
      </c>
      <c r="R267" s="19">
        <f>P267*Q267</f>
        <v>0</v>
      </c>
      <c r="S267" s="15">
        <v>0</v>
      </c>
      <c r="T267" s="15">
        <v>0</v>
      </c>
      <c r="U267" s="15">
        <v>0</v>
      </c>
      <c r="V267" s="19">
        <f>(((S267+T267)*Q267))+U267</f>
        <v>0</v>
      </c>
      <c r="W267" s="15">
        <v>1</v>
      </c>
      <c r="X267" s="15">
        <v>0</v>
      </c>
      <c r="Y267" s="15">
        <v>0</v>
      </c>
      <c r="Z267" s="19">
        <v>0.4681257</v>
      </c>
      <c r="AA267" s="18">
        <f>(K267+R267+V267-W267-X267-Y267-Z267)/G267</f>
        <v>0</v>
      </c>
      <c r="AB267" s="15">
        <f>IF((((G267*$AA$6)-K267-R267-V267+W267+X267+Y267+Z267)/Q267)&gt;0,ROUNDUP((((G267*$AA$6)-K267-R267-V267+W267+X267+Y267+Z267)/Q267),0),0)</f>
        <v>0</v>
      </c>
      <c r="AC267" s="15">
        <f>IF(((G267-K267-R267-V267+W267+X267+Y267+Z267)/Q267)&gt;0,ROUNDUP(((G267-K267-R267-V267+W267+X267+Y267+Z267)/Q267),0),0)</f>
        <v>0</v>
      </c>
      <c r="AD267" s="16">
        <f>IF((AND(L267&gt;0.9,AA267&gt;0.9)),"Category 1",IF((AND(L267&gt;0.85,AA267&gt;0.85)),"Category 2","None"))</f>
        <v>0</v>
      </c>
      <c r="AE267" s="15">
        <f>ROUNDUP(IF(OR(L267&lt;=0.85,(AA267&lt;=0.85)),0,IF((L267&lt;AA267),(K267-(G267*0.85)),((AA267*G267)-(G267*0.85)))),0)</f>
        <v>0</v>
      </c>
      <c r="AF267" s="18">
        <f>P267/(K267+P267)</f>
        <v>0</v>
      </c>
      <c r="AG267" s="15">
        <v>0</v>
      </c>
      <c r="AH267" s="15">
        <v>2</v>
      </c>
      <c r="AI267" s="15">
        <v>0</v>
      </c>
      <c r="AJ267" s="15">
        <v>0</v>
      </c>
      <c r="AK267" s="15">
        <v>1</v>
      </c>
      <c r="AL267" s="15">
        <f>SUM(AG267:AK267)</f>
        <v>0</v>
      </c>
      <c r="AM267" s="15">
        <v>0</v>
      </c>
      <c r="AN267" s="15">
        <v>0</v>
      </c>
      <c r="AO267" s="15">
        <v>0</v>
      </c>
      <c r="AP267" s="15">
        <v>1</v>
      </c>
      <c r="AQ267" s="15">
        <f>SUM(AM267:AP267)</f>
        <v>0</v>
      </c>
      <c r="AR267" s="15" t="s">
        <v>62</v>
      </c>
      <c r="AS267" s="15" t="s">
        <v>92</v>
      </c>
      <c r="AT267" s="15" t="s">
        <v>64</v>
      </c>
      <c r="AU267" s="15">
        <v>7</v>
      </c>
      <c r="AV267" s="15">
        <v>1.16</v>
      </c>
      <c r="AW267" s="15">
        <v>0.36</v>
      </c>
      <c r="AX267" s="15">
        <v>0.75</v>
      </c>
      <c r="AY267" s="18">
        <v>0.8</v>
      </c>
      <c r="AZ267" s="18">
        <v>0.8844</v>
      </c>
      <c r="BA267" s="18">
        <v>0.8755</v>
      </c>
      <c r="BB267" s="15" t="s">
        <v>97</v>
      </c>
      <c r="BC267" s="15" t="s">
        <v>66</v>
      </c>
    </row>
    <row r="268" spans="1:55">
      <c r="A268" s="15" t="s">
        <v>57</v>
      </c>
      <c r="B268" s="15" t="s">
        <v>160</v>
      </c>
      <c r="C268" s="16" t="s">
        <v>94</v>
      </c>
      <c r="D268" s="17">
        <v>8</v>
      </c>
      <c r="E268" s="17" t="s">
        <v>631</v>
      </c>
      <c r="F268" s="15" t="s">
        <v>632</v>
      </c>
      <c r="G268" s="15">
        <v>22</v>
      </c>
      <c r="H268" s="15">
        <v>17</v>
      </c>
      <c r="I268" s="15">
        <v>0</v>
      </c>
      <c r="J268" s="15">
        <v>0</v>
      </c>
      <c r="K268" s="15">
        <f>H268-I268-J268</f>
        <v>0</v>
      </c>
      <c r="L268" s="18">
        <f>K268/G268</f>
        <v>0</v>
      </c>
      <c r="M268" s="16">
        <v>1.37</v>
      </c>
      <c r="N268" s="15">
        <v>6</v>
      </c>
      <c r="O268" s="15">
        <v>0</v>
      </c>
      <c r="P268" s="15">
        <f>N268-O268</f>
        <v>0</v>
      </c>
      <c r="Q268" s="18">
        <v>0.6053</v>
      </c>
      <c r="R268" s="19">
        <f>P268*Q268</f>
        <v>0</v>
      </c>
      <c r="S268" s="15">
        <v>0</v>
      </c>
      <c r="T268" s="15">
        <v>1</v>
      </c>
      <c r="U268" s="15">
        <v>0</v>
      </c>
      <c r="V268" s="19">
        <f>(((S268+T268)*Q268))+U268</f>
        <v>0</v>
      </c>
      <c r="W268" s="15">
        <v>0</v>
      </c>
      <c r="X268" s="15">
        <v>0</v>
      </c>
      <c r="Y268" s="15">
        <v>0</v>
      </c>
      <c r="Z268" s="19">
        <v>1.3739887</v>
      </c>
      <c r="AA268" s="18">
        <f>(K268+R268+V268-W268-X268-Y268-Z268)/G268</f>
        <v>0</v>
      </c>
      <c r="AB268" s="15">
        <f>IF((((G268*$AA$6)-K268-R268-V268+W268+X268+Y268+Z268)/Q268)&gt;0,ROUNDUP((((G268*$AA$6)-K268-R268-V268+W268+X268+Y268+Z268)/Q268),0),0)</f>
        <v>0</v>
      </c>
      <c r="AC268" s="15">
        <f>IF(((G268-K268-R268-V268+W268+X268+Y268+Z268)/Q268)&gt;0,ROUNDUP(((G268-K268-R268-V268+W268+X268+Y268+Z268)/Q268),0),0)</f>
        <v>0</v>
      </c>
      <c r="AD268" s="16">
        <f>IF((AND(L268&gt;0.9,AA268&gt;0.9)),"Category 1",IF((AND(L268&gt;0.85,AA268&gt;0.85)),"Category 2","None"))</f>
        <v>0</v>
      </c>
      <c r="AE268" s="15">
        <f>ROUNDUP(IF(OR(L268&lt;=0.85,(AA268&lt;=0.85)),0,IF((L268&lt;AA268),(K268-(G268*0.85)),((AA268*G268)-(G268*0.85)))),0)</f>
        <v>0</v>
      </c>
      <c r="AF268" s="18">
        <f>P268/(K268+P268)</f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f>SUM(AG268:AK268)</f>
        <v>0</v>
      </c>
      <c r="AM268" s="15">
        <v>5</v>
      </c>
      <c r="AN268" s="15">
        <v>0</v>
      </c>
      <c r="AO268" s="15">
        <v>1</v>
      </c>
      <c r="AP268" s="15">
        <v>0</v>
      </c>
      <c r="AQ268" s="15">
        <f>SUM(AM268:AP268)</f>
        <v>0</v>
      </c>
      <c r="AR268" s="15" t="s">
        <v>62</v>
      </c>
      <c r="AS268" s="15" t="s">
        <v>92</v>
      </c>
      <c r="AT268" s="15" t="s">
        <v>64</v>
      </c>
      <c r="AU268" s="15">
        <v>7</v>
      </c>
      <c r="AV268" s="15">
        <v>1</v>
      </c>
      <c r="AW268" s="15">
        <v>1.24</v>
      </c>
      <c r="AX268" s="15">
        <v>0.83</v>
      </c>
      <c r="AY268" s="18">
        <v>0.8342</v>
      </c>
      <c r="AZ268" s="18">
        <v>0.6429</v>
      </c>
      <c r="BA268" s="18">
        <v>0.8502</v>
      </c>
      <c r="BB268" s="15" t="s">
        <v>126</v>
      </c>
      <c r="BC268" s="15" t="s">
        <v>66</v>
      </c>
    </row>
    <row r="269" spans="1:55">
      <c r="A269" s="15" t="s">
        <v>83</v>
      </c>
      <c r="B269" s="15" t="s">
        <v>234</v>
      </c>
      <c r="C269" s="16" t="s">
        <v>94</v>
      </c>
      <c r="D269" s="17">
        <v>4</v>
      </c>
      <c r="E269" s="17" t="s">
        <v>633</v>
      </c>
      <c r="F269" s="15" t="s">
        <v>618</v>
      </c>
      <c r="G269" s="15">
        <v>10</v>
      </c>
      <c r="H269" s="15">
        <v>9</v>
      </c>
      <c r="I269" s="15">
        <v>0</v>
      </c>
      <c r="J269" s="15">
        <v>0</v>
      </c>
      <c r="K269" s="15">
        <f>H269-I269-J269</f>
        <v>0</v>
      </c>
      <c r="L269" s="18">
        <f>K269/G269</f>
        <v>0</v>
      </c>
      <c r="M269" s="16">
        <v>0.37</v>
      </c>
      <c r="N269" s="15">
        <v>1</v>
      </c>
      <c r="O269" s="15">
        <v>0</v>
      </c>
      <c r="P269" s="15">
        <f>N269-O269</f>
        <v>0</v>
      </c>
      <c r="Q269" s="18">
        <v>1</v>
      </c>
      <c r="R269" s="19">
        <f>P269*Q269</f>
        <v>0</v>
      </c>
      <c r="S269" s="15">
        <v>0</v>
      </c>
      <c r="T269" s="15">
        <v>0</v>
      </c>
      <c r="U269" s="15">
        <v>0</v>
      </c>
      <c r="V269" s="19">
        <f>(((S269+T269)*Q269))+U269</f>
        <v>0</v>
      </c>
      <c r="W269" s="15">
        <v>1</v>
      </c>
      <c r="X269" s="15">
        <v>0</v>
      </c>
      <c r="Y269" s="15">
        <v>0</v>
      </c>
      <c r="Z269" s="19">
        <v>0.1258199</v>
      </c>
      <c r="AA269" s="18">
        <f>(K269+R269+V269-W269-X269-Y269-Z269)/G269</f>
        <v>0</v>
      </c>
      <c r="AB269" s="15">
        <f>IF((((G269*$AA$6)-K269-R269-V269+W269+X269+Y269+Z269)/Q269)&gt;0,ROUNDUP((((G269*$AA$6)-K269-R269-V269+W269+X269+Y269+Z269)/Q269),0),0)</f>
        <v>0</v>
      </c>
      <c r="AC269" s="15">
        <f>IF(((G269-K269-R269-V269+W269+X269+Y269+Z269)/Q269)&gt;0,ROUNDUP(((G269-K269-R269-V269+W269+X269+Y269+Z269)/Q269),0),0)</f>
        <v>0</v>
      </c>
      <c r="AD269" s="16">
        <f>IF((AND(L269&gt;0.9,AA269&gt;0.9)),"Category 1",IF((AND(L269&gt;0.85,AA269&gt;0.85)),"Category 2","None"))</f>
        <v>0</v>
      </c>
      <c r="AE269" s="15">
        <f>ROUNDUP(IF(OR(L269&lt;=0.85,(AA269&lt;=0.85)),0,IF((L269&lt;AA269),(K269-(G269*0.85)),((AA269*G269)-(G269*0.85)))),0)</f>
        <v>0</v>
      </c>
      <c r="AF269" s="18">
        <f>P269/(K269+P269)</f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f>SUM(AG269:AK269)</f>
        <v>0</v>
      </c>
      <c r="AM269" s="15">
        <v>1</v>
      </c>
      <c r="AN269" s="15">
        <v>0</v>
      </c>
      <c r="AO269" s="15">
        <v>0</v>
      </c>
      <c r="AP269" s="15">
        <v>0</v>
      </c>
      <c r="AQ269" s="15">
        <f>SUM(AM269:AP269)</f>
        <v>0</v>
      </c>
      <c r="AR269" s="15" t="s">
        <v>62</v>
      </c>
      <c r="AS269" s="15" t="s">
        <v>113</v>
      </c>
      <c r="AT269" s="15" t="s">
        <v>64</v>
      </c>
      <c r="AU269" s="15">
        <v>3</v>
      </c>
      <c r="AV269" s="15">
        <v>0.61</v>
      </c>
      <c r="AW269" s="15">
        <v>0.23</v>
      </c>
      <c r="AX269" s="15">
        <v>0.49</v>
      </c>
      <c r="AY269" s="18">
        <v>0.9425</v>
      </c>
      <c r="AZ269" s="18">
        <v>0.9921</v>
      </c>
      <c r="BA269" s="18">
        <v>0.9567</v>
      </c>
      <c r="BB269" s="15" t="s">
        <v>186</v>
      </c>
      <c r="BC269" s="15" t="s">
        <v>66</v>
      </c>
    </row>
    <row r="270" spans="1:55">
      <c r="A270" s="15" t="s">
        <v>67</v>
      </c>
      <c r="B270" s="15" t="s">
        <v>305</v>
      </c>
      <c r="C270" s="16" t="s">
        <v>94</v>
      </c>
      <c r="D270" s="17">
        <v>7</v>
      </c>
      <c r="E270" s="17" t="s">
        <v>634</v>
      </c>
      <c r="F270" s="15" t="s">
        <v>635</v>
      </c>
      <c r="G270" s="15">
        <v>13</v>
      </c>
      <c r="H270" s="15">
        <v>11</v>
      </c>
      <c r="I270" s="15">
        <v>1</v>
      </c>
      <c r="J270" s="15">
        <v>0</v>
      </c>
      <c r="K270" s="15">
        <f>H270-I270-J270</f>
        <v>0</v>
      </c>
      <c r="L270" s="18">
        <f>K270/G270</f>
        <v>0</v>
      </c>
      <c r="M270" s="16">
        <v>0.62</v>
      </c>
      <c r="N270" s="15">
        <v>6</v>
      </c>
      <c r="O270" s="15">
        <v>0</v>
      </c>
      <c r="P270" s="15">
        <f>N270-O270</f>
        <v>0</v>
      </c>
      <c r="Q270" s="18">
        <v>0.9677</v>
      </c>
      <c r="R270" s="19">
        <f>P270*Q270</f>
        <v>0</v>
      </c>
      <c r="S270" s="15">
        <v>0</v>
      </c>
      <c r="T270" s="15">
        <v>0</v>
      </c>
      <c r="U270" s="15">
        <v>1</v>
      </c>
      <c r="V270" s="19">
        <f>(((S270+T270)*Q270))+U270</f>
        <v>0</v>
      </c>
      <c r="W270" s="15">
        <v>0</v>
      </c>
      <c r="X270" s="15">
        <v>0</v>
      </c>
      <c r="Y270" s="15">
        <v>0</v>
      </c>
      <c r="Z270" s="19">
        <v>0.2966633</v>
      </c>
      <c r="AA270" s="18">
        <f>(K270+R270+V270-W270-X270-Y270-Z270)/G270</f>
        <v>0</v>
      </c>
      <c r="AB270" s="15">
        <f>IF((((G270*$AA$6)-K270-R270-V270+W270+X270+Y270+Z270)/Q270)&gt;0,ROUNDUP((((G270*$AA$6)-K270-R270-V270+W270+X270+Y270+Z270)/Q270),0),0)</f>
        <v>0</v>
      </c>
      <c r="AC270" s="15">
        <f>IF(((G270-K270-R270-V270+W270+X270+Y270+Z270)/Q270)&gt;0,ROUNDUP(((G270-K270-R270-V270+W270+X270+Y270+Z270)/Q270),0),0)</f>
        <v>0</v>
      </c>
      <c r="AD270" s="16">
        <f>IF((AND(L270&gt;0.9,AA270&gt;0.9)),"Category 1",IF((AND(L270&gt;0.85,AA270&gt;0.85)),"Category 2","None"))</f>
        <v>0</v>
      </c>
      <c r="AE270" s="15">
        <f>ROUNDUP(IF(OR(L270&lt;=0.85,(AA270&lt;=0.85)),0,IF((L270&lt;AA270),(K270-(G270*0.85)),((AA270*G270)-(G270*0.85)))),0)</f>
        <v>0</v>
      </c>
      <c r="AF270" s="18">
        <f>P270/(K270+P270)</f>
        <v>0</v>
      </c>
      <c r="AG270" s="15">
        <v>0</v>
      </c>
      <c r="AH270" s="15">
        <v>1</v>
      </c>
      <c r="AI270" s="15">
        <v>0</v>
      </c>
      <c r="AJ270" s="15">
        <v>0</v>
      </c>
      <c r="AK270" s="15">
        <v>4</v>
      </c>
      <c r="AL270" s="15">
        <f>SUM(AG270:AK270)</f>
        <v>0</v>
      </c>
      <c r="AM270" s="15">
        <v>1</v>
      </c>
      <c r="AN270" s="15">
        <v>0</v>
      </c>
      <c r="AO270" s="15">
        <v>0</v>
      </c>
      <c r="AP270" s="15">
        <v>0</v>
      </c>
      <c r="AQ270" s="15">
        <f>SUM(AM270:AP270)</f>
        <v>0</v>
      </c>
      <c r="AR270" s="15" t="s">
        <v>62</v>
      </c>
      <c r="AS270" s="15" t="s">
        <v>71</v>
      </c>
      <c r="AT270" s="15" t="s">
        <v>64</v>
      </c>
      <c r="AU270" s="15">
        <v>7</v>
      </c>
      <c r="AV270" s="15">
        <v>0.81</v>
      </c>
      <c r="AW270" s="15">
        <v>0.36</v>
      </c>
      <c r="AX270" s="15">
        <v>0.89</v>
      </c>
      <c r="AY270" s="18">
        <v>0.9444</v>
      </c>
      <c r="AZ270" s="18">
        <v>1</v>
      </c>
      <c r="BA270" s="18">
        <v>0.8433</v>
      </c>
      <c r="BB270" s="15" t="s">
        <v>195</v>
      </c>
      <c r="BC270" s="15" t="s">
        <v>66</v>
      </c>
    </row>
    <row r="271" spans="1:55">
      <c r="A271" s="15" t="s">
        <v>83</v>
      </c>
      <c r="B271" s="15" t="s">
        <v>234</v>
      </c>
      <c r="C271" s="16" t="s">
        <v>94</v>
      </c>
      <c r="D271" s="17">
        <v>7</v>
      </c>
      <c r="E271" s="17" t="s">
        <v>636</v>
      </c>
      <c r="F271" s="15" t="s">
        <v>637</v>
      </c>
      <c r="G271" s="15">
        <v>22</v>
      </c>
      <c r="H271" s="15">
        <v>19</v>
      </c>
      <c r="I271" s="15">
        <v>0</v>
      </c>
      <c r="J271" s="15">
        <v>0</v>
      </c>
      <c r="K271" s="15">
        <f>H271-I271-J271</f>
        <v>0</v>
      </c>
      <c r="L271" s="18">
        <f>K271/G271</f>
        <v>0</v>
      </c>
      <c r="M271" s="16">
        <v>0.71</v>
      </c>
      <c r="N271" s="15">
        <v>7</v>
      </c>
      <c r="O271" s="15">
        <v>0</v>
      </c>
      <c r="P271" s="15">
        <f>N271-O271</f>
        <v>0</v>
      </c>
      <c r="Q271" s="18">
        <v>0.7</v>
      </c>
      <c r="R271" s="19">
        <f>P271*Q271</f>
        <v>0</v>
      </c>
      <c r="S271" s="15">
        <v>0</v>
      </c>
      <c r="T271" s="15">
        <v>0</v>
      </c>
      <c r="U271" s="15">
        <v>0</v>
      </c>
      <c r="V271" s="19">
        <f>(((S271+T271)*Q271))+U271</f>
        <v>0</v>
      </c>
      <c r="W271" s="15">
        <v>0</v>
      </c>
      <c r="X271" s="15">
        <v>0</v>
      </c>
      <c r="Y271" s="15">
        <v>0</v>
      </c>
      <c r="Z271" s="19">
        <v>1.0593671</v>
      </c>
      <c r="AA271" s="18">
        <f>(K271+R271+V271-W271-X271-Y271-Z271)/G271</f>
        <v>0</v>
      </c>
      <c r="AB271" s="15">
        <f>IF((((G271*$AA$6)-K271-R271-V271+W271+X271+Y271+Z271)/Q271)&gt;0,ROUNDUP((((G271*$AA$6)-K271-R271-V271+W271+X271+Y271+Z271)/Q271),0),0)</f>
        <v>0</v>
      </c>
      <c r="AC271" s="15">
        <f>IF(((G271-K271-R271-V271+W271+X271+Y271+Z271)/Q271)&gt;0,ROUNDUP(((G271-K271-R271-V271+W271+X271+Y271+Z271)/Q271),0),0)</f>
        <v>0</v>
      </c>
      <c r="AD271" s="16">
        <f>IF((AND(L271&gt;0.9,AA271&gt;0.9)),"Category 1",IF((AND(L271&gt;0.85,AA271&gt;0.85)),"Category 2","None"))</f>
        <v>0</v>
      </c>
      <c r="AE271" s="15">
        <f>ROUNDUP(IF(OR(L271&lt;=0.85,(AA271&lt;=0.85)),0,IF((L271&lt;AA271),(K271-(G271*0.85)),((AA271*G271)-(G271*0.85)))),0)</f>
        <v>0</v>
      </c>
      <c r="AF271" s="18">
        <f>P271/(K271+P271)</f>
        <v>0</v>
      </c>
      <c r="AG271" s="15">
        <v>0</v>
      </c>
      <c r="AH271" s="15">
        <v>3</v>
      </c>
      <c r="AI271" s="15">
        <v>0</v>
      </c>
      <c r="AJ271" s="15">
        <v>0</v>
      </c>
      <c r="AK271" s="15">
        <v>3</v>
      </c>
      <c r="AL271" s="15">
        <f>SUM(AG271:AK271)</f>
        <v>0</v>
      </c>
      <c r="AM271" s="15">
        <v>1</v>
      </c>
      <c r="AN271" s="15">
        <v>0</v>
      </c>
      <c r="AO271" s="15">
        <v>0</v>
      </c>
      <c r="AP271" s="15">
        <v>0</v>
      </c>
      <c r="AQ271" s="15">
        <f>SUM(AM271:AP271)</f>
        <v>0</v>
      </c>
      <c r="AR271" s="15" t="s">
        <v>62</v>
      </c>
      <c r="AS271" s="15" t="s">
        <v>113</v>
      </c>
      <c r="AT271" s="15" t="s">
        <v>64</v>
      </c>
      <c r="AU271" s="15">
        <v>7</v>
      </c>
      <c r="AV271" s="15">
        <v>1.11</v>
      </c>
      <c r="AW271" s="15">
        <v>0.68</v>
      </c>
      <c r="AX271" s="15">
        <v>0.89</v>
      </c>
      <c r="AY271" s="18">
        <v>0.84</v>
      </c>
      <c r="AZ271" s="18">
        <v>0.6774</v>
      </c>
      <c r="BA271" s="18">
        <v>0.8433</v>
      </c>
      <c r="BB271" s="15" t="s">
        <v>195</v>
      </c>
      <c r="BC271" s="15" t="s">
        <v>66</v>
      </c>
    </row>
    <row r="272" spans="1:55">
      <c r="A272" s="15" t="s">
        <v>83</v>
      </c>
      <c r="B272" s="15" t="s">
        <v>118</v>
      </c>
      <c r="C272" s="16" t="s">
        <v>94</v>
      </c>
      <c r="D272" s="17">
        <v>4</v>
      </c>
      <c r="E272" s="17" t="s">
        <v>638</v>
      </c>
      <c r="F272" s="15" t="s">
        <v>639</v>
      </c>
      <c r="G272" s="15">
        <v>11</v>
      </c>
      <c r="H272" s="15">
        <v>10</v>
      </c>
      <c r="I272" s="15">
        <v>0</v>
      </c>
      <c r="J272" s="15">
        <v>0</v>
      </c>
      <c r="K272" s="15">
        <f>H272-I272-J272</f>
        <v>0</v>
      </c>
      <c r="L272" s="18">
        <f>K272/G272</f>
        <v>0</v>
      </c>
      <c r="M272" s="16">
        <v>0.59</v>
      </c>
      <c r="N272" s="15">
        <v>4</v>
      </c>
      <c r="O272" s="15">
        <v>0</v>
      </c>
      <c r="P272" s="15">
        <f>N272-O272</f>
        <v>0</v>
      </c>
      <c r="Q272" s="18">
        <v>0.96</v>
      </c>
      <c r="R272" s="19">
        <f>P272*Q272</f>
        <v>0</v>
      </c>
      <c r="S272" s="15">
        <v>0</v>
      </c>
      <c r="T272" s="15">
        <v>0</v>
      </c>
      <c r="U272" s="15">
        <v>0</v>
      </c>
      <c r="V272" s="19">
        <f>(((S272+T272)*Q272))+U272</f>
        <v>0</v>
      </c>
      <c r="W272" s="15">
        <v>1</v>
      </c>
      <c r="X272" s="15">
        <v>0</v>
      </c>
      <c r="Y272" s="15">
        <v>0</v>
      </c>
      <c r="Z272" s="19">
        <v>0.2047886</v>
      </c>
      <c r="AA272" s="18">
        <f>(K272+R272+V272-W272-X272-Y272-Z272)/G272</f>
        <v>0</v>
      </c>
      <c r="AB272" s="15">
        <f>IF((((G272*$AA$6)-K272-R272-V272+W272+X272+Y272+Z272)/Q272)&gt;0,ROUNDUP((((G272*$AA$6)-K272-R272-V272+W272+X272+Y272+Z272)/Q272),0),0)</f>
        <v>0</v>
      </c>
      <c r="AC272" s="15">
        <f>IF(((G272-K272-R272-V272+W272+X272+Y272+Z272)/Q272)&gt;0,ROUNDUP(((G272-K272-R272-V272+W272+X272+Y272+Z272)/Q272),0),0)</f>
        <v>0</v>
      </c>
      <c r="AD272" s="16">
        <f>IF((AND(L272&gt;0.9,AA272&gt;0.9)),"Category 1",IF((AND(L272&gt;0.85,AA272&gt;0.85)),"Category 2","None"))</f>
        <v>0</v>
      </c>
      <c r="AE272" s="15">
        <f>ROUNDUP(IF(OR(L272&lt;=0.85,(AA272&lt;=0.85)),0,IF((L272&lt;AA272),(K272-(G272*0.85)),((AA272*G272)-(G272*0.85)))),0)</f>
        <v>0</v>
      </c>
      <c r="AF272" s="18">
        <f>P272/(K272+P272)</f>
        <v>0</v>
      </c>
      <c r="AG272" s="15">
        <v>0</v>
      </c>
      <c r="AH272" s="15">
        <v>2</v>
      </c>
      <c r="AI272" s="15">
        <v>0</v>
      </c>
      <c r="AJ272" s="15">
        <v>0</v>
      </c>
      <c r="AK272" s="15">
        <v>1</v>
      </c>
      <c r="AL272" s="15">
        <f>SUM(AG272:AK272)</f>
        <v>0</v>
      </c>
      <c r="AM272" s="15">
        <v>0</v>
      </c>
      <c r="AN272" s="15">
        <v>0</v>
      </c>
      <c r="AO272" s="15">
        <v>0</v>
      </c>
      <c r="AP272" s="15">
        <v>1</v>
      </c>
      <c r="AQ272" s="15">
        <f>SUM(AM272:AP272)</f>
        <v>0</v>
      </c>
      <c r="AR272" s="15" t="s">
        <v>62</v>
      </c>
      <c r="AS272" s="15" t="s">
        <v>113</v>
      </c>
      <c r="AT272" s="15" t="s">
        <v>64</v>
      </c>
      <c r="AU272" s="15">
        <v>7</v>
      </c>
      <c r="AV272" s="15">
        <v>0.88</v>
      </c>
      <c r="AW272" s="15">
        <v>0.41</v>
      </c>
      <c r="AX272" s="15">
        <v>0.49</v>
      </c>
      <c r="AY272" s="18">
        <v>0.9</v>
      </c>
      <c r="AZ272" s="18">
        <v>1</v>
      </c>
      <c r="BA272" s="18">
        <v>0.9567</v>
      </c>
      <c r="BB272" s="15" t="s">
        <v>186</v>
      </c>
      <c r="BC272" s="15" t="s">
        <v>66</v>
      </c>
    </row>
    <row r="273" spans="1:55">
      <c r="A273" s="15" t="s">
        <v>57</v>
      </c>
      <c r="B273" s="15" t="s">
        <v>130</v>
      </c>
      <c r="C273" s="16" t="s">
        <v>94</v>
      </c>
      <c r="D273" s="17">
        <v>5</v>
      </c>
      <c r="E273" s="17" t="s">
        <v>640</v>
      </c>
      <c r="F273" s="15" t="s">
        <v>641</v>
      </c>
      <c r="G273" s="15">
        <v>9</v>
      </c>
      <c r="H273" s="15">
        <v>7</v>
      </c>
      <c r="I273" s="15">
        <v>0</v>
      </c>
      <c r="J273" s="15">
        <v>0</v>
      </c>
      <c r="K273" s="15">
        <f>H273-I273-J273</f>
        <v>0</v>
      </c>
      <c r="L273" s="18">
        <f>K273/G273</f>
        <v>0</v>
      </c>
      <c r="M273" s="16">
        <v>0.92</v>
      </c>
      <c r="N273" s="15">
        <v>4</v>
      </c>
      <c r="O273" s="15">
        <v>0</v>
      </c>
      <c r="P273" s="15">
        <f>N273-O273</f>
        <v>0</v>
      </c>
      <c r="Q273" s="18">
        <v>0.6923</v>
      </c>
      <c r="R273" s="19">
        <f>P273*Q273</f>
        <v>0</v>
      </c>
      <c r="S273" s="15">
        <v>0</v>
      </c>
      <c r="T273" s="15">
        <v>0</v>
      </c>
      <c r="U273" s="15">
        <v>0</v>
      </c>
      <c r="V273" s="19">
        <f>(((S273+T273)*Q273))+U273</f>
        <v>0</v>
      </c>
      <c r="W273" s="15">
        <v>1</v>
      </c>
      <c r="X273" s="15">
        <v>0</v>
      </c>
      <c r="Y273" s="15">
        <v>0</v>
      </c>
      <c r="Z273" s="19">
        <v>0.2133678</v>
      </c>
      <c r="AA273" s="18">
        <f>(K273+R273+V273-W273-X273-Y273-Z273)/G273</f>
        <v>0</v>
      </c>
      <c r="AB273" s="15">
        <f>IF((((G273*$AA$6)-K273-R273-V273+W273+X273+Y273+Z273)/Q273)&gt;0,ROUNDUP((((G273*$AA$6)-K273-R273-V273+W273+X273+Y273+Z273)/Q273),0),0)</f>
        <v>0</v>
      </c>
      <c r="AC273" s="15">
        <f>IF(((G273-K273-R273-V273+W273+X273+Y273+Z273)/Q273)&gt;0,ROUNDUP(((G273-K273-R273-V273+W273+X273+Y273+Z273)/Q273),0),0)</f>
        <v>0</v>
      </c>
      <c r="AD273" s="16">
        <f>IF((AND(L273&gt;0.9,AA273&gt;0.9)),"Category 1",IF((AND(L273&gt;0.85,AA273&gt;0.85)),"Category 2","None"))</f>
        <v>0</v>
      </c>
      <c r="AE273" s="15">
        <f>ROUNDUP(IF(OR(L273&lt;=0.85,(AA273&lt;=0.85)),0,IF((L273&lt;AA273),(K273-(G273*0.85)),((AA273*G273)-(G273*0.85)))),0)</f>
        <v>0</v>
      </c>
      <c r="AF273" s="18">
        <f>P273/(K273+P273)</f>
        <v>0</v>
      </c>
      <c r="AG273" s="15">
        <v>0</v>
      </c>
      <c r="AH273" s="15">
        <v>2</v>
      </c>
      <c r="AI273" s="15">
        <v>0</v>
      </c>
      <c r="AJ273" s="15">
        <v>0</v>
      </c>
      <c r="AK273" s="15">
        <v>2</v>
      </c>
      <c r="AL273" s="15">
        <f>SUM(AG273:AK273)</f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f>SUM(AM273:AP273)</f>
        <v>0</v>
      </c>
      <c r="AR273" s="15" t="s">
        <v>62</v>
      </c>
      <c r="AS273" s="15" t="s">
        <v>92</v>
      </c>
      <c r="AT273" s="15" t="s">
        <v>64</v>
      </c>
      <c r="AU273" s="15">
        <v>7</v>
      </c>
      <c r="AV273" s="15">
        <v>1.03</v>
      </c>
      <c r="AW273" s="15">
        <v>0.36</v>
      </c>
      <c r="AX273" s="15">
        <v>0.75</v>
      </c>
      <c r="AY273" s="18">
        <v>0.6957</v>
      </c>
      <c r="AZ273" s="18">
        <v>0.8844</v>
      </c>
      <c r="BA273" s="18">
        <v>0.8755</v>
      </c>
      <c r="BB273" s="15" t="s">
        <v>97</v>
      </c>
      <c r="BC273" s="15" t="s">
        <v>66</v>
      </c>
    </row>
    <row r="274" spans="1:55">
      <c r="A274" s="15" t="s">
        <v>67</v>
      </c>
      <c r="B274" s="15" t="s">
        <v>305</v>
      </c>
      <c r="C274" s="16" t="s">
        <v>94</v>
      </c>
      <c r="D274" s="17">
        <v>4</v>
      </c>
      <c r="E274" s="17" t="s">
        <v>642</v>
      </c>
      <c r="F274" s="15" t="s">
        <v>643</v>
      </c>
      <c r="G274" s="15">
        <v>11</v>
      </c>
      <c r="H274" s="15">
        <v>11</v>
      </c>
      <c r="I274" s="15">
        <v>0</v>
      </c>
      <c r="J274" s="15">
        <v>0</v>
      </c>
      <c r="K274" s="15">
        <f>H274-I274-J274</f>
        <v>0</v>
      </c>
      <c r="L274" s="18">
        <f>K274/G274</f>
        <v>0</v>
      </c>
      <c r="M274" s="16">
        <v>0.39</v>
      </c>
      <c r="N274" s="15">
        <v>3</v>
      </c>
      <c r="O274" s="15">
        <v>0</v>
      </c>
      <c r="P274" s="15">
        <f>N274-O274</f>
        <v>0</v>
      </c>
      <c r="Q274" s="18">
        <v>0.95</v>
      </c>
      <c r="R274" s="19">
        <f>P274*Q274</f>
        <v>0</v>
      </c>
      <c r="S274" s="15">
        <v>0</v>
      </c>
      <c r="T274" s="15">
        <v>0</v>
      </c>
      <c r="U274" s="15">
        <v>0</v>
      </c>
      <c r="V274" s="19">
        <f>(((S274+T274)*Q274))+U274</f>
        <v>0</v>
      </c>
      <c r="W274" s="15">
        <v>3</v>
      </c>
      <c r="X274" s="15">
        <v>1</v>
      </c>
      <c r="Y274" s="15">
        <v>0</v>
      </c>
      <c r="Z274" s="19">
        <v>0.2046654</v>
      </c>
      <c r="AA274" s="18">
        <f>(K274+R274+V274-W274-X274-Y274-Z274)/G274</f>
        <v>0</v>
      </c>
      <c r="AB274" s="15">
        <f>IF((((G274*$AA$6)-K274-R274-V274+W274+X274+Y274+Z274)/Q274)&gt;0,ROUNDUP((((G274*$AA$6)-K274-R274-V274+W274+X274+Y274+Z274)/Q274),0),0)</f>
        <v>0</v>
      </c>
      <c r="AC274" s="15">
        <f>IF(((G274-K274-R274-V274+W274+X274+Y274+Z274)/Q274)&gt;0,ROUNDUP(((G274-K274-R274-V274+W274+X274+Y274+Z274)/Q274),0),0)</f>
        <v>0</v>
      </c>
      <c r="AD274" s="16">
        <f>IF((AND(L274&gt;0.9,AA274&gt;0.9)),"Category 1",IF((AND(L274&gt;0.85,AA274&gt;0.85)),"Category 2","None"))</f>
        <v>0</v>
      </c>
      <c r="AE274" s="15">
        <f>ROUNDUP(IF(OR(L274&lt;=0.85,(AA274&lt;=0.85)),0,IF((L274&lt;AA274),(K274-(G274*0.85)),((AA274*G274)-(G274*0.85)))),0)</f>
        <v>0</v>
      </c>
      <c r="AF274" s="18">
        <f>P274/(K274+P274)</f>
        <v>0</v>
      </c>
      <c r="AG274" s="15">
        <v>0</v>
      </c>
      <c r="AH274" s="15">
        <v>1</v>
      </c>
      <c r="AI274" s="15">
        <v>0</v>
      </c>
      <c r="AJ274" s="15">
        <v>0</v>
      </c>
      <c r="AK274" s="15">
        <v>2</v>
      </c>
      <c r="AL274" s="15">
        <f>SUM(AG274:AK274)</f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f>SUM(AM274:AP274)</f>
        <v>0</v>
      </c>
      <c r="AR274" s="15" t="s">
        <v>62</v>
      </c>
      <c r="AS274" s="15" t="s">
        <v>71</v>
      </c>
      <c r="AT274" s="15" t="s">
        <v>64</v>
      </c>
      <c r="AU274" s="15">
        <v>7</v>
      </c>
      <c r="AV274" s="15">
        <v>0.51</v>
      </c>
      <c r="AW274" s="15">
        <v>0.12</v>
      </c>
      <c r="AX274" s="15">
        <v>0.49</v>
      </c>
      <c r="AY274" s="18">
        <v>0.9286</v>
      </c>
      <c r="AZ274" s="18">
        <v>1</v>
      </c>
      <c r="BA274" s="18">
        <v>0.9567</v>
      </c>
      <c r="BB274" s="15" t="s">
        <v>186</v>
      </c>
      <c r="BC274" s="15" t="s">
        <v>66</v>
      </c>
    </row>
    <row r="275" spans="1:55">
      <c r="A275" s="15" t="s">
        <v>83</v>
      </c>
      <c r="B275" s="15" t="s">
        <v>234</v>
      </c>
      <c r="C275" s="16" t="s">
        <v>94</v>
      </c>
      <c r="D275" s="17">
        <v>6</v>
      </c>
      <c r="E275" s="17" t="s">
        <v>644</v>
      </c>
      <c r="F275" s="15" t="s">
        <v>645</v>
      </c>
      <c r="G275" s="15">
        <v>11</v>
      </c>
      <c r="H275" s="15">
        <v>12</v>
      </c>
      <c r="I275" s="15">
        <v>0</v>
      </c>
      <c r="J275" s="15">
        <v>0</v>
      </c>
      <c r="K275" s="15">
        <f>H275-I275-J275</f>
        <v>0</v>
      </c>
      <c r="L275" s="18">
        <f>K275/G275</f>
        <v>0</v>
      </c>
      <c r="M275" s="16">
        <v>0.64</v>
      </c>
      <c r="N275" s="15">
        <v>2</v>
      </c>
      <c r="O275" s="15">
        <v>0</v>
      </c>
      <c r="P275" s="15">
        <f>N275-O275</f>
        <v>0</v>
      </c>
      <c r="Q275" s="18">
        <v>0.96</v>
      </c>
      <c r="R275" s="19">
        <f>P275*Q275</f>
        <v>0</v>
      </c>
      <c r="S275" s="15">
        <v>0</v>
      </c>
      <c r="T275" s="15">
        <v>0</v>
      </c>
      <c r="U275" s="15">
        <v>0</v>
      </c>
      <c r="V275" s="19">
        <f>(((S275+T275)*Q275))+U275</f>
        <v>0</v>
      </c>
      <c r="W275" s="15">
        <v>3</v>
      </c>
      <c r="X275" s="15">
        <v>1</v>
      </c>
      <c r="Y275" s="15">
        <v>0</v>
      </c>
      <c r="Z275" s="19">
        <v>0.3707041</v>
      </c>
      <c r="AA275" s="18">
        <f>(K275+R275+V275-W275-X275-Y275-Z275)/G275</f>
        <v>0</v>
      </c>
      <c r="AB275" s="15">
        <f>IF((((G275*$AA$6)-K275-R275-V275+W275+X275+Y275+Z275)/Q275)&gt;0,ROUNDUP((((G275*$AA$6)-K275-R275-V275+W275+X275+Y275+Z275)/Q275),0),0)</f>
        <v>0</v>
      </c>
      <c r="AC275" s="15">
        <f>IF(((G275-K275-R275-V275+W275+X275+Y275+Z275)/Q275)&gt;0,ROUNDUP(((G275-K275-R275-V275+W275+X275+Y275+Z275)/Q275),0),0)</f>
        <v>0</v>
      </c>
      <c r="AD275" s="16">
        <f>IF((AND(L275&gt;0.9,AA275&gt;0.9)),"Category 1",IF((AND(L275&gt;0.85,AA275&gt;0.85)),"Category 2","None"))</f>
        <v>0</v>
      </c>
      <c r="AE275" s="15">
        <f>ROUNDUP(IF(OR(L275&lt;=0.85,(AA275&lt;=0.85)),0,IF((L275&lt;AA275),(K275-(G275*0.85)),((AA275*G275)-(G275*0.85)))),0)</f>
        <v>0</v>
      </c>
      <c r="AF275" s="18">
        <f>P275/(K275+P275)</f>
        <v>0</v>
      </c>
      <c r="AG275" s="15">
        <v>0</v>
      </c>
      <c r="AH275" s="15">
        <v>1</v>
      </c>
      <c r="AI275" s="15">
        <v>0</v>
      </c>
      <c r="AJ275" s="15">
        <v>0</v>
      </c>
      <c r="AK275" s="15">
        <v>0</v>
      </c>
      <c r="AL275" s="15">
        <f>SUM(AG275:AK275)</f>
        <v>0</v>
      </c>
      <c r="AM275" s="15">
        <v>0</v>
      </c>
      <c r="AN275" s="15">
        <v>0</v>
      </c>
      <c r="AO275" s="15">
        <v>0</v>
      </c>
      <c r="AP275" s="15">
        <v>1</v>
      </c>
      <c r="AQ275" s="15">
        <f>SUM(AM275:AP275)</f>
        <v>0</v>
      </c>
      <c r="AR275" s="15" t="s">
        <v>62</v>
      </c>
      <c r="AS275" s="15" t="s">
        <v>113</v>
      </c>
      <c r="AT275" s="15" t="s">
        <v>64</v>
      </c>
      <c r="AU275" s="15">
        <v>7</v>
      </c>
      <c r="AV275" s="15">
        <v>0.65</v>
      </c>
      <c r="AW275" s="15">
        <v>0.51</v>
      </c>
      <c r="AX275" s="15">
        <v>0.83</v>
      </c>
      <c r="AY275" s="18">
        <v>0.9545</v>
      </c>
      <c r="AZ275" s="18">
        <v>0.9167</v>
      </c>
      <c r="BA275" s="18">
        <v>0.8544</v>
      </c>
      <c r="BB275" s="15" t="s">
        <v>105</v>
      </c>
      <c r="BC275" s="15" t="s">
        <v>66</v>
      </c>
    </row>
    <row r="276" spans="1:55">
      <c r="A276" s="15" t="s">
        <v>83</v>
      </c>
      <c r="B276" s="15" t="s">
        <v>118</v>
      </c>
      <c r="C276" s="16" t="s">
        <v>78</v>
      </c>
      <c r="D276" s="17">
        <v>5</v>
      </c>
      <c r="E276" s="17" t="s">
        <v>646</v>
      </c>
      <c r="F276" s="15" t="s">
        <v>647</v>
      </c>
      <c r="G276" s="15">
        <v>15</v>
      </c>
      <c r="H276" s="15">
        <v>13</v>
      </c>
      <c r="I276" s="15">
        <v>0</v>
      </c>
      <c r="J276" s="15">
        <v>0</v>
      </c>
      <c r="K276" s="15">
        <f>H276-I276-J276</f>
        <v>0</v>
      </c>
      <c r="L276" s="18">
        <f>K276/G276</f>
        <v>0</v>
      </c>
      <c r="M276" s="16">
        <v>1.45</v>
      </c>
      <c r="N276" s="15">
        <v>2</v>
      </c>
      <c r="O276" s="15">
        <v>0</v>
      </c>
      <c r="P276" s="15">
        <f>N276-O276</f>
        <v>0</v>
      </c>
      <c r="Q276" s="18">
        <v>0.8857</v>
      </c>
      <c r="R276" s="19">
        <f>P276*Q276</f>
        <v>0</v>
      </c>
      <c r="S276" s="15">
        <v>0</v>
      </c>
      <c r="T276" s="15">
        <v>0</v>
      </c>
      <c r="U276" s="15">
        <v>0</v>
      </c>
      <c r="V276" s="19">
        <f>(((S276+T276)*Q276))+U276</f>
        <v>0</v>
      </c>
      <c r="W276" s="15">
        <v>0</v>
      </c>
      <c r="X276" s="15">
        <v>0</v>
      </c>
      <c r="Y276" s="15">
        <v>0</v>
      </c>
      <c r="Z276" s="19">
        <v>0.555966</v>
      </c>
      <c r="AA276" s="18">
        <f>(K276+R276+V276-W276-X276-Y276-Z276)/G276</f>
        <v>0</v>
      </c>
      <c r="AB276" s="15">
        <f>IF((((G276*$AA$6)-K276-R276-V276+W276+X276+Y276+Z276)/Q276)&gt;0,ROUNDUP((((G276*$AA$6)-K276-R276-V276+W276+X276+Y276+Z276)/Q276),0),0)</f>
        <v>0</v>
      </c>
      <c r="AC276" s="15">
        <f>IF(((G276-K276-R276-V276+W276+X276+Y276+Z276)/Q276)&gt;0,ROUNDUP(((G276-K276-R276-V276+W276+X276+Y276+Z276)/Q276),0),0)</f>
        <v>0</v>
      </c>
      <c r="AD276" s="16">
        <f>IF((AND(L276&gt;0.9,AA276&gt;0.9)),"Category 1",IF((AND(L276&gt;0.85,AA276&gt;0.85)),"Category 2","None"))</f>
        <v>0</v>
      </c>
      <c r="AE276" s="15">
        <f>ROUNDUP(IF(OR(L276&lt;=0.85,(AA276&lt;=0.85)),0,IF((L276&lt;AA276),(K276-(G276*0.85)),((AA276*G276)-(G276*0.85)))),0)</f>
        <v>0</v>
      </c>
      <c r="AF276" s="18">
        <f>P276/(K276+P276)</f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2</v>
      </c>
      <c r="AL276" s="15">
        <f>SUM(AG276:AK276)</f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f>SUM(AM276:AP276)</f>
        <v>0</v>
      </c>
      <c r="AR276" s="15" t="s">
        <v>62</v>
      </c>
      <c r="AS276" s="15" t="s">
        <v>113</v>
      </c>
      <c r="AT276" s="15" t="s">
        <v>64</v>
      </c>
      <c r="AU276" s="15">
        <v>3</v>
      </c>
      <c r="AV276" s="15">
        <v>1.53</v>
      </c>
      <c r="AW276" s="15">
        <v>0.59</v>
      </c>
      <c r="AX276" s="15">
        <v>1.57</v>
      </c>
      <c r="AY276" s="18">
        <v>0.8788</v>
      </c>
      <c r="AZ276" s="18">
        <v>0.8938</v>
      </c>
      <c r="BA276" s="18">
        <v>0.8252</v>
      </c>
      <c r="BB276" s="15" t="s">
        <v>121</v>
      </c>
      <c r="BC276" s="15" t="s">
        <v>66</v>
      </c>
    </row>
    <row r="277" spans="1:55">
      <c r="A277" s="15" t="s">
        <v>67</v>
      </c>
      <c r="B277" s="15" t="s">
        <v>73</v>
      </c>
      <c r="C277" s="16" t="s">
        <v>78</v>
      </c>
      <c r="D277" s="17">
        <v>6</v>
      </c>
      <c r="E277" s="17" t="s">
        <v>648</v>
      </c>
      <c r="F277" s="15" t="s">
        <v>649</v>
      </c>
      <c r="G277" s="15">
        <v>22</v>
      </c>
      <c r="H277" s="15">
        <v>18</v>
      </c>
      <c r="I277" s="15">
        <v>0</v>
      </c>
      <c r="J277" s="15">
        <v>2</v>
      </c>
      <c r="K277" s="15">
        <f>H277-I277-J277</f>
        <v>0</v>
      </c>
      <c r="L277" s="18">
        <f>K277/G277</f>
        <v>0</v>
      </c>
      <c r="M277" s="16">
        <v>2.01</v>
      </c>
      <c r="N277" s="15">
        <v>7</v>
      </c>
      <c r="O277" s="15">
        <v>1</v>
      </c>
      <c r="P277" s="15">
        <f>N277-O277</f>
        <v>0</v>
      </c>
      <c r="Q277" s="18">
        <v>0.6154</v>
      </c>
      <c r="R277" s="19">
        <f>P277*Q277</f>
        <v>0</v>
      </c>
      <c r="S277" s="15">
        <v>0</v>
      </c>
      <c r="T277" s="15">
        <v>0</v>
      </c>
      <c r="U277" s="15">
        <v>0</v>
      </c>
      <c r="V277" s="19">
        <f>(((S277+T277)*Q277))+U277</f>
        <v>0</v>
      </c>
      <c r="W277" s="15">
        <v>0</v>
      </c>
      <c r="X277" s="15">
        <v>0</v>
      </c>
      <c r="Y277" s="15">
        <v>0</v>
      </c>
      <c r="Z277" s="19">
        <v>1.9278829</v>
      </c>
      <c r="AA277" s="18">
        <f>(K277+R277+V277-W277-X277-Y277-Z277)/G277</f>
        <v>0</v>
      </c>
      <c r="AB277" s="15">
        <f>IF((((G277*$AA$6)-K277-R277-V277+W277+X277+Y277+Z277)/Q277)&gt;0,ROUNDUP((((G277*$AA$6)-K277-R277-V277+W277+X277+Y277+Z277)/Q277),0),0)</f>
        <v>0</v>
      </c>
      <c r="AC277" s="15">
        <f>IF(((G277-K277-R277-V277+W277+X277+Y277+Z277)/Q277)&gt;0,ROUNDUP(((G277-K277-R277-V277+W277+X277+Y277+Z277)/Q277),0),0)</f>
        <v>0</v>
      </c>
      <c r="AD277" s="16">
        <f>IF((AND(L277&gt;0.9,AA277&gt;0.9)),"Category 1",IF((AND(L277&gt;0.85,AA277&gt;0.85)),"Category 2","None"))</f>
        <v>0</v>
      </c>
      <c r="AE277" s="15">
        <f>ROUNDUP(IF(OR(L277&lt;=0.85,(AA277&lt;=0.85)),0,IF((L277&lt;AA277),(K277-(G277*0.85)),((AA277*G277)-(G277*0.85)))),0)</f>
        <v>0</v>
      </c>
      <c r="AF277" s="18">
        <f>P277/(K277+P277)</f>
        <v>0</v>
      </c>
      <c r="AG277" s="15">
        <v>0</v>
      </c>
      <c r="AH277" s="15">
        <v>2</v>
      </c>
      <c r="AI277" s="15">
        <v>0</v>
      </c>
      <c r="AJ277" s="15">
        <v>4</v>
      </c>
      <c r="AK277" s="15">
        <v>1</v>
      </c>
      <c r="AL277" s="15">
        <f>SUM(AG277:AK277)</f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f>SUM(AM277:AP277)</f>
        <v>0</v>
      </c>
      <c r="AR277" s="15" t="s">
        <v>62</v>
      </c>
      <c r="AS277" s="15" t="s">
        <v>76</v>
      </c>
      <c r="AT277" s="15" t="s">
        <v>64</v>
      </c>
      <c r="AU277" s="15">
        <v>3</v>
      </c>
      <c r="AV277" s="15">
        <v>2.08</v>
      </c>
      <c r="AW277" s="15">
        <v>0.92</v>
      </c>
      <c r="AX277" s="15">
        <v>1.77</v>
      </c>
      <c r="AY277" s="18">
        <v>0.6216</v>
      </c>
      <c r="AZ277" s="18">
        <v>0.8526</v>
      </c>
      <c r="BA277" s="18">
        <v>0.7598</v>
      </c>
      <c r="BB277" s="15" t="s">
        <v>88</v>
      </c>
      <c r="BC277" s="15" t="s">
        <v>66</v>
      </c>
    </row>
    <row r="278" spans="1:55">
      <c r="A278" s="15" t="s">
        <v>83</v>
      </c>
      <c r="B278" s="15" t="s">
        <v>234</v>
      </c>
      <c r="C278" s="16" t="s">
        <v>59</v>
      </c>
      <c r="D278" s="17">
        <v>9</v>
      </c>
      <c r="E278" s="17" t="s">
        <v>650</v>
      </c>
      <c r="F278" s="15" t="s">
        <v>651</v>
      </c>
      <c r="G278" s="15">
        <v>36</v>
      </c>
      <c r="H278" s="15">
        <v>34</v>
      </c>
      <c r="I278" s="15">
        <v>0</v>
      </c>
      <c r="J278" s="15">
        <v>0</v>
      </c>
      <c r="K278" s="15">
        <f>H278-I278-J278</f>
        <v>0</v>
      </c>
      <c r="L278" s="18">
        <f>K278/G278</f>
        <v>0</v>
      </c>
      <c r="M278" s="16">
        <v>1.85</v>
      </c>
      <c r="N278" s="15">
        <v>7</v>
      </c>
      <c r="O278" s="15">
        <v>0</v>
      </c>
      <c r="P278" s="15">
        <f>N278-O278</f>
        <v>0</v>
      </c>
      <c r="Q278" s="18">
        <v>0.75</v>
      </c>
      <c r="R278" s="19">
        <f>P278*Q278</f>
        <v>0</v>
      </c>
      <c r="S278" s="15">
        <v>2</v>
      </c>
      <c r="T278" s="15">
        <v>0</v>
      </c>
      <c r="U278" s="15">
        <v>0</v>
      </c>
      <c r="V278" s="19">
        <f>(((S278+T278)*Q278))+U278</f>
        <v>0</v>
      </c>
      <c r="W278" s="15">
        <v>0</v>
      </c>
      <c r="X278" s="15">
        <v>0</v>
      </c>
      <c r="Y278" s="15">
        <v>0</v>
      </c>
      <c r="Z278" s="19">
        <v>6</v>
      </c>
      <c r="AA278" s="18">
        <f>(K278+R278+V278-W278-X278-Y278-Z278)/G278</f>
        <v>0</v>
      </c>
      <c r="AB278" s="15">
        <f>IF((((G278*$AA$6)-K278-R278-V278+W278+X278+Y278+Z278)/Q278)&gt;0,ROUNDUP((((G278*$AA$6)-K278-R278-V278+W278+X278+Y278+Z278)/Q278),0),0)</f>
        <v>0</v>
      </c>
      <c r="AC278" s="15">
        <f>IF(((G278-K278-R278-V278+W278+X278+Y278+Z278)/Q278)&gt;0,ROUNDUP(((G278-K278-R278-V278+W278+X278+Y278+Z278)/Q278),0),0)</f>
        <v>0</v>
      </c>
      <c r="AD278" s="16">
        <f>IF((AND(L278&gt;0.9,AA278&gt;0.9)),"Category 1",IF((AND(L278&gt;0.85,AA278&gt;0.85)),"Category 2","None"))</f>
        <v>0</v>
      </c>
      <c r="AE278" s="15">
        <f>ROUNDUP(IF(OR(L278&lt;=0.85,(AA278&lt;=0.85)),0,IF((L278&lt;AA278),(K278-(G278*0.85)),((AA278*G278)-(G278*0.85)))),0)</f>
        <v>0</v>
      </c>
      <c r="AF278" s="18">
        <f>P278/(K278+P278)</f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f>SUM(AG278:AK278)</f>
        <v>0</v>
      </c>
      <c r="AM278" s="15">
        <v>1</v>
      </c>
      <c r="AN278" s="15">
        <v>0</v>
      </c>
      <c r="AO278" s="15">
        <v>4</v>
      </c>
      <c r="AP278" s="15">
        <v>2</v>
      </c>
      <c r="AQ278" s="15">
        <f>SUM(AM278:AP278)</f>
        <v>0</v>
      </c>
      <c r="AR278" s="15" t="s">
        <v>62</v>
      </c>
      <c r="AS278" s="15" t="s">
        <v>113</v>
      </c>
      <c r="AT278" s="15" t="s">
        <v>64</v>
      </c>
      <c r="AU278" s="15">
        <v>2</v>
      </c>
      <c r="AV278" s="15">
        <v>1.82</v>
      </c>
      <c r="AW278" s="15">
        <v>1.83</v>
      </c>
      <c r="AX278" s="15">
        <v>1.72</v>
      </c>
      <c r="AY278" s="18">
        <v>0.7815</v>
      </c>
      <c r="AZ278" s="18">
        <v>0.8333</v>
      </c>
      <c r="BA278" s="18">
        <v>0.813</v>
      </c>
      <c r="BB278" s="15" t="s">
        <v>65</v>
      </c>
      <c r="BC278" s="15" t="s">
        <v>66</v>
      </c>
    </row>
    <row r="279" spans="1:55">
      <c r="A279" s="15" t="s">
        <v>67</v>
      </c>
      <c r="B279" s="15" t="s">
        <v>77</v>
      </c>
      <c r="C279" s="16" t="s">
        <v>94</v>
      </c>
      <c r="D279" s="17">
        <v>9</v>
      </c>
      <c r="E279" s="17" t="s">
        <v>652</v>
      </c>
      <c r="F279" s="15" t="s">
        <v>653</v>
      </c>
      <c r="G279" s="15">
        <v>20</v>
      </c>
      <c r="H279" s="15">
        <v>18</v>
      </c>
      <c r="I279" s="15">
        <v>2</v>
      </c>
      <c r="J279" s="15">
        <v>0</v>
      </c>
      <c r="K279" s="15">
        <f>H279-I279-J279</f>
        <v>0</v>
      </c>
      <c r="L279" s="18">
        <f>K279/G279</f>
        <v>0</v>
      </c>
      <c r="M279" s="16">
        <v>1.62</v>
      </c>
      <c r="N279" s="15">
        <v>1</v>
      </c>
      <c r="O279" s="15">
        <v>0</v>
      </c>
      <c r="P279" s="15">
        <f>N279-O279</f>
        <v>0</v>
      </c>
      <c r="Q279" s="18">
        <v>0.9412</v>
      </c>
      <c r="R279" s="19">
        <f>P279*Q279</f>
        <v>0</v>
      </c>
      <c r="S279" s="15">
        <v>1</v>
      </c>
      <c r="T279" s="15">
        <v>0</v>
      </c>
      <c r="U279" s="15">
        <v>2</v>
      </c>
      <c r="V279" s="19">
        <f>(((S279+T279)*Q279))+U279</f>
        <v>0</v>
      </c>
      <c r="W279" s="15">
        <v>0</v>
      </c>
      <c r="X279" s="15">
        <v>1</v>
      </c>
      <c r="Y279" s="15">
        <v>0</v>
      </c>
      <c r="Z279" s="19">
        <v>1.3608943</v>
      </c>
      <c r="AA279" s="18">
        <f>(K279+R279+V279-W279-X279-Y279-Z279)/G279</f>
        <v>0</v>
      </c>
      <c r="AB279" s="15">
        <f>IF((((G279*$AA$6)-K279-R279-V279+W279+X279+Y279+Z279)/Q279)&gt;0,ROUNDUP((((G279*$AA$6)-K279-R279-V279+W279+X279+Y279+Z279)/Q279),0),0)</f>
        <v>0</v>
      </c>
      <c r="AC279" s="15">
        <f>IF(((G279-K279-R279-V279+W279+X279+Y279+Z279)/Q279)&gt;0,ROUNDUP(((G279-K279-R279-V279+W279+X279+Y279+Z279)/Q279),0),0)</f>
        <v>0</v>
      </c>
      <c r="AD279" s="16">
        <f>IF((AND(L279&gt;0.9,AA279&gt;0.9)),"Category 1",IF((AND(L279&gt;0.85,AA279&gt;0.85)),"Category 2","None"))</f>
        <v>0</v>
      </c>
      <c r="AE279" s="15">
        <f>ROUNDUP(IF(OR(L279&lt;=0.85,(AA279&lt;=0.85)),0,IF((L279&lt;AA279),(K279-(G279*0.85)),((AA279*G279)-(G279*0.85)))),0)</f>
        <v>0</v>
      </c>
      <c r="AF279" s="18">
        <f>P279/(K279+P279)</f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f>SUM(AG279:AK279)</f>
        <v>0</v>
      </c>
      <c r="AM279" s="15">
        <v>1</v>
      </c>
      <c r="AN279" s="15">
        <v>0</v>
      </c>
      <c r="AO279" s="15">
        <v>0</v>
      </c>
      <c r="AP279" s="15">
        <v>0</v>
      </c>
      <c r="AQ279" s="15">
        <f>SUM(AM279:AP279)</f>
        <v>0</v>
      </c>
      <c r="AR279" s="15" t="s">
        <v>62</v>
      </c>
      <c r="AS279" s="15" t="s">
        <v>81</v>
      </c>
      <c r="AT279" s="15" t="s">
        <v>64</v>
      </c>
      <c r="AU279" s="15">
        <v>7</v>
      </c>
      <c r="AV279" s="15">
        <v>1.94</v>
      </c>
      <c r="AW279" s="15">
        <v>1.49</v>
      </c>
      <c r="AX279" s="15">
        <v>1.19</v>
      </c>
      <c r="AY279" s="18">
        <v>0.9</v>
      </c>
      <c r="AZ279" s="18">
        <v>0.9583</v>
      </c>
      <c r="BA279" s="18">
        <v>0.8551</v>
      </c>
      <c r="BB279" s="15" t="s">
        <v>259</v>
      </c>
      <c r="BC279" s="15" t="s">
        <v>66</v>
      </c>
    </row>
    <row r="280" spans="1:55">
      <c r="A280" s="15" t="s">
        <v>67</v>
      </c>
      <c r="B280" s="15" t="s">
        <v>200</v>
      </c>
      <c r="C280" s="16" t="s">
        <v>78</v>
      </c>
      <c r="D280" s="17">
        <v>7</v>
      </c>
      <c r="E280" s="17" t="s">
        <v>654</v>
      </c>
      <c r="F280" s="15" t="s">
        <v>655</v>
      </c>
      <c r="G280" s="15">
        <v>17</v>
      </c>
      <c r="H280" s="15">
        <v>13</v>
      </c>
      <c r="I280" s="15">
        <v>0</v>
      </c>
      <c r="J280" s="15">
        <v>0</v>
      </c>
      <c r="K280" s="15">
        <f>H280-I280-J280</f>
        <v>0</v>
      </c>
      <c r="L280" s="18">
        <f>K280/G280</f>
        <v>0</v>
      </c>
      <c r="M280" s="16">
        <v>1.66</v>
      </c>
      <c r="N280" s="15">
        <v>8</v>
      </c>
      <c r="O280" s="15">
        <v>0</v>
      </c>
      <c r="P280" s="15">
        <f>N280-O280</f>
        <v>0</v>
      </c>
      <c r="Q280" s="18">
        <v>0.7419</v>
      </c>
      <c r="R280" s="19">
        <f>P280*Q280</f>
        <v>0</v>
      </c>
      <c r="S280" s="15">
        <v>0</v>
      </c>
      <c r="T280" s="15">
        <v>0</v>
      </c>
      <c r="U280" s="15">
        <v>0</v>
      </c>
      <c r="V280" s="19">
        <f>(((S280+T280)*Q280))+U280</f>
        <v>0</v>
      </c>
      <c r="W280" s="15">
        <v>2</v>
      </c>
      <c r="X280" s="15">
        <v>0</v>
      </c>
      <c r="Y280" s="15">
        <v>0</v>
      </c>
      <c r="Z280" s="19">
        <v>1.092305</v>
      </c>
      <c r="AA280" s="18">
        <f>(K280+R280+V280-W280-X280-Y280-Z280)/G280</f>
        <v>0</v>
      </c>
      <c r="AB280" s="15">
        <f>IF((((G280*$AA$6)-K280-R280-V280+W280+X280+Y280+Z280)/Q280)&gt;0,ROUNDUP((((G280*$AA$6)-K280-R280-V280+W280+X280+Y280+Z280)/Q280),0),0)</f>
        <v>0</v>
      </c>
      <c r="AC280" s="15">
        <f>IF(((G280-K280-R280-V280+W280+X280+Y280+Z280)/Q280)&gt;0,ROUNDUP(((G280-K280-R280-V280+W280+X280+Y280+Z280)/Q280),0),0)</f>
        <v>0</v>
      </c>
      <c r="AD280" s="16">
        <f>IF((AND(L280&gt;0.9,AA280&gt;0.9)),"Category 1",IF((AND(L280&gt;0.85,AA280&gt;0.85)),"Category 2","None"))</f>
        <v>0</v>
      </c>
      <c r="AE280" s="15">
        <f>ROUNDUP(IF(OR(L280&lt;=0.85,(AA280&lt;=0.85)),0,IF((L280&lt;AA280),(K280-(G280*0.85)),((AA280*G280)-(G280*0.85)))),0)</f>
        <v>0</v>
      </c>
      <c r="AF280" s="18">
        <f>P280/(K280+P280)</f>
        <v>0</v>
      </c>
      <c r="AG280" s="15">
        <v>0</v>
      </c>
      <c r="AH280" s="15">
        <v>1</v>
      </c>
      <c r="AI280" s="15">
        <v>0</v>
      </c>
      <c r="AJ280" s="15">
        <v>7</v>
      </c>
      <c r="AK280" s="15">
        <v>0</v>
      </c>
      <c r="AL280" s="15">
        <f>SUM(AG280:AK280)</f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f>SUM(AM280:AP280)</f>
        <v>0</v>
      </c>
      <c r="AR280" s="15" t="s">
        <v>62</v>
      </c>
      <c r="AS280" s="15" t="s">
        <v>71</v>
      </c>
      <c r="AT280" s="15" t="s">
        <v>64</v>
      </c>
      <c r="AU280" s="15">
        <v>3</v>
      </c>
      <c r="AV280" s="15">
        <v>2.63</v>
      </c>
      <c r="AW280" s="15">
        <v>0.91</v>
      </c>
      <c r="AX280" s="15">
        <v>1.69</v>
      </c>
      <c r="AY280" s="18">
        <v>0.5882</v>
      </c>
      <c r="AZ280" s="18">
        <v>0.9286</v>
      </c>
      <c r="BA280" s="18">
        <v>0.785</v>
      </c>
      <c r="BB280" s="15" t="s">
        <v>82</v>
      </c>
      <c r="BC280" s="15" t="s">
        <v>66</v>
      </c>
    </row>
    <row r="281" spans="1:55">
      <c r="A281" s="15" t="s">
        <v>67</v>
      </c>
      <c r="B281" s="15" t="s">
        <v>305</v>
      </c>
      <c r="C281" s="16" t="s">
        <v>94</v>
      </c>
      <c r="D281" s="17">
        <v>8</v>
      </c>
      <c r="E281" s="17" t="s">
        <v>656</v>
      </c>
      <c r="F281" s="15" t="s">
        <v>657</v>
      </c>
      <c r="G281" s="15">
        <v>17</v>
      </c>
      <c r="H281" s="15">
        <v>15</v>
      </c>
      <c r="I281" s="15">
        <v>0</v>
      </c>
      <c r="J281" s="15">
        <v>0</v>
      </c>
      <c r="K281" s="15">
        <f>H281-I281-J281</f>
        <v>0</v>
      </c>
      <c r="L281" s="18">
        <f>K281/G281</f>
        <v>0</v>
      </c>
      <c r="M281" s="16">
        <v>0.65</v>
      </c>
      <c r="N281" s="15">
        <v>5</v>
      </c>
      <c r="O281" s="15">
        <v>0</v>
      </c>
      <c r="P281" s="15">
        <f>N281-O281</f>
        <v>0</v>
      </c>
      <c r="Q281" s="18">
        <v>1</v>
      </c>
      <c r="R281" s="19">
        <f>P281*Q281</f>
        <v>0</v>
      </c>
      <c r="S281" s="15">
        <v>1</v>
      </c>
      <c r="T281" s="15">
        <v>0</v>
      </c>
      <c r="U281" s="15">
        <v>0</v>
      </c>
      <c r="V281" s="19">
        <f>(((S281+T281)*Q281))+U281</f>
        <v>0</v>
      </c>
      <c r="W281" s="15">
        <v>2</v>
      </c>
      <c r="X281" s="15">
        <v>0</v>
      </c>
      <c r="Y281" s="15">
        <v>0</v>
      </c>
      <c r="Z281" s="19">
        <v>0.6155135</v>
      </c>
      <c r="AA281" s="18">
        <f>(K281+R281+V281-W281-X281-Y281-Z281)/G281</f>
        <v>0</v>
      </c>
      <c r="AB281" s="15">
        <f>IF((((G281*$AA$6)-K281-R281-V281+W281+X281+Y281+Z281)/Q281)&gt;0,ROUNDUP((((G281*$AA$6)-K281-R281-V281+W281+X281+Y281+Z281)/Q281),0),0)</f>
        <v>0</v>
      </c>
      <c r="AC281" s="15">
        <f>IF(((G281-K281-R281-V281+W281+X281+Y281+Z281)/Q281)&gt;0,ROUNDUP(((G281-K281-R281-V281+W281+X281+Y281+Z281)/Q281),0),0)</f>
        <v>0</v>
      </c>
      <c r="AD281" s="16">
        <f>IF((AND(L281&gt;0.9,AA281&gt;0.9)),"Category 1",IF((AND(L281&gt;0.85,AA281&gt;0.85)),"Category 2","None"))</f>
        <v>0</v>
      </c>
      <c r="AE281" s="15">
        <f>ROUNDUP(IF(OR(L281&lt;=0.85,(AA281&lt;=0.85)),0,IF((L281&lt;AA281),(K281-(G281*0.85)),((AA281*G281)-(G281*0.85)))),0)</f>
        <v>0</v>
      </c>
      <c r="AF281" s="18">
        <f>P281/(K281+P281)</f>
        <v>0</v>
      </c>
      <c r="AG281" s="15">
        <v>0</v>
      </c>
      <c r="AH281" s="15">
        <v>0</v>
      </c>
      <c r="AI281" s="15">
        <v>0</v>
      </c>
      <c r="AJ281" s="15">
        <v>4</v>
      </c>
      <c r="AK281" s="15">
        <v>0</v>
      </c>
      <c r="AL281" s="15">
        <f>SUM(AG281:AK281)</f>
        <v>0</v>
      </c>
      <c r="AM281" s="15">
        <v>1</v>
      </c>
      <c r="AN281" s="15">
        <v>0</v>
      </c>
      <c r="AO281" s="15">
        <v>0</v>
      </c>
      <c r="AP281" s="15">
        <v>0</v>
      </c>
      <c r="AQ281" s="15">
        <f>SUM(AM281:AP281)</f>
        <v>0</v>
      </c>
      <c r="AR281" s="15" t="s">
        <v>62</v>
      </c>
      <c r="AS281" s="15" t="s">
        <v>71</v>
      </c>
      <c r="AT281" s="15" t="s">
        <v>64</v>
      </c>
      <c r="AU281" s="15">
        <v>7</v>
      </c>
      <c r="AV281" s="15">
        <v>0.8</v>
      </c>
      <c r="AW281" s="15">
        <v>0.48</v>
      </c>
      <c r="AX281" s="15">
        <v>0.83</v>
      </c>
      <c r="AY281" s="18">
        <v>1</v>
      </c>
      <c r="AZ281" s="18">
        <v>1</v>
      </c>
      <c r="BA281" s="18">
        <v>0.8502</v>
      </c>
      <c r="BB281" s="15" t="s">
        <v>126</v>
      </c>
      <c r="BC281" s="15" t="s">
        <v>66</v>
      </c>
    </row>
    <row r="282" spans="1:55">
      <c r="A282" s="15" t="s">
        <v>57</v>
      </c>
      <c r="B282" s="15" t="s">
        <v>160</v>
      </c>
      <c r="C282" s="16" t="s">
        <v>94</v>
      </c>
      <c r="D282" s="17">
        <v>7</v>
      </c>
      <c r="E282" s="17" t="s">
        <v>658</v>
      </c>
      <c r="F282" s="15" t="s">
        <v>659</v>
      </c>
      <c r="G282" s="15">
        <v>11</v>
      </c>
      <c r="H282" s="15">
        <v>11</v>
      </c>
      <c r="I282" s="15">
        <v>0</v>
      </c>
      <c r="J282" s="15">
        <v>0</v>
      </c>
      <c r="K282" s="15">
        <f>H282-I282-J282</f>
        <v>0</v>
      </c>
      <c r="L282" s="18">
        <f>K282/G282</f>
        <v>0</v>
      </c>
      <c r="M282" s="16">
        <v>0.75</v>
      </c>
      <c r="N282" s="15">
        <v>3</v>
      </c>
      <c r="O282" s="15">
        <v>0</v>
      </c>
      <c r="P282" s="15">
        <f>N282-O282</f>
        <v>0</v>
      </c>
      <c r="Q282" s="18">
        <v>0.9697</v>
      </c>
      <c r="R282" s="19">
        <f>P282*Q282</f>
        <v>0</v>
      </c>
      <c r="S282" s="15">
        <v>0</v>
      </c>
      <c r="T282" s="15">
        <v>0</v>
      </c>
      <c r="U282" s="15">
        <v>0</v>
      </c>
      <c r="V282" s="19">
        <f>(((S282+T282)*Q282))+U282</f>
        <v>0</v>
      </c>
      <c r="W282" s="15">
        <v>2</v>
      </c>
      <c r="X282" s="15">
        <v>0</v>
      </c>
      <c r="Y282" s="15">
        <v>0</v>
      </c>
      <c r="Z282" s="19">
        <v>0.245105</v>
      </c>
      <c r="AA282" s="18">
        <f>(K282+R282+V282-W282-X282-Y282-Z282)/G282</f>
        <v>0</v>
      </c>
      <c r="AB282" s="15">
        <f>IF((((G282*$AA$6)-K282-R282-V282+W282+X282+Y282+Z282)/Q282)&gt;0,ROUNDUP((((G282*$AA$6)-K282-R282-V282+W282+X282+Y282+Z282)/Q282),0),0)</f>
        <v>0</v>
      </c>
      <c r="AC282" s="15">
        <f>IF(((G282-K282-R282-V282+W282+X282+Y282+Z282)/Q282)&gt;0,ROUNDUP(((G282-K282-R282-V282+W282+X282+Y282+Z282)/Q282),0),0)</f>
        <v>0</v>
      </c>
      <c r="AD282" s="16">
        <f>IF((AND(L282&gt;0.9,AA282&gt;0.9)),"Category 1",IF((AND(L282&gt;0.85,AA282&gt;0.85)),"Category 2","None"))</f>
        <v>0</v>
      </c>
      <c r="AE282" s="15">
        <f>ROUNDUP(IF(OR(L282&lt;=0.85,(AA282&lt;=0.85)),0,IF((L282&lt;AA282),(K282-(G282*0.85)),((AA282*G282)-(G282*0.85)))),0)</f>
        <v>0</v>
      </c>
      <c r="AF282" s="18">
        <f>P282/(K282+P282)</f>
        <v>0</v>
      </c>
      <c r="AG282" s="15">
        <v>0</v>
      </c>
      <c r="AH282" s="15">
        <v>3</v>
      </c>
      <c r="AI282" s="15">
        <v>0</v>
      </c>
      <c r="AJ282" s="15">
        <v>0</v>
      </c>
      <c r="AK282" s="15">
        <v>0</v>
      </c>
      <c r="AL282" s="15">
        <f>SUM(AG282:AK282)</f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f>SUM(AM282:AP282)</f>
        <v>0</v>
      </c>
      <c r="AR282" s="15" t="s">
        <v>62</v>
      </c>
      <c r="AS282" s="15" t="s">
        <v>92</v>
      </c>
      <c r="AT282" s="15" t="s">
        <v>64</v>
      </c>
      <c r="AU282" s="15">
        <v>7</v>
      </c>
      <c r="AV282" s="15">
        <v>0.74</v>
      </c>
      <c r="AW282" s="15">
        <v>0.78</v>
      </c>
      <c r="AX282" s="15">
        <v>0.89</v>
      </c>
      <c r="AY282" s="18">
        <v>0.9583</v>
      </c>
      <c r="AZ282" s="18">
        <v>1</v>
      </c>
      <c r="BA282" s="18">
        <v>0.8433</v>
      </c>
      <c r="BB282" s="15" t="s">
        <v>195</v>
      </c>
      <c r="BC282" s="15" t="s">
        <v>66</v>
      </c>
    </row>
    <row r="283" spans="1:55">
      <c r="A283" s="15" t="s">
        <v>83</v>
      </c>
      <c r="B283" s="15" t="s">
        <v>110</v>
      </c>
      <c r="C283" s="16" t="s">
        <v>78</v>
      </c>
      <c r="D283" s="17">
        <v>6</v>
      </c>
      <c r="E283" s="17" t="s">
        <v>660</v>
      </c>
      <c r="F283" s="15" t="s">
        <v>661</v>
      </c>
      <c r="G283" s="15">
        <v>24</v>
      </c>
      <c r="H283" s="15">
        <v>19</v>
      </c>
      <c r="I283" s="15">
        <v>0</v>
      </c>
      <c r="J283" s="15">
        <v>1</v>
      </c>
      <c r="K283" s="15">
        <f>H283-I283-J283</f>
        <v>0</v>
      </c>
      <c r="L283" s="18">
        <f>K283/G283</f>
        <v>0</v>
      </c>
      <c r="M283" s="16">
        <v>1.91</v>
      </c>
      <c r="N283" s="15">
        <v>6</v>
      </c>
      <c r="O283" s="15">
        <v>0</v>
      </c>
      <c r="P283" s="15">
        <f>N283-O283</f>
        <v>0</v>
      </c>
      <c r="Q283" s="18">
        <v>0.75</v>
      </c>
      <c r="R283" s="19">
        <f>P283*Q283</f>
        <v>0</v>
      </c>
      <c r="S283" s="15">
        <v>2</v>
      </c>
      <c r="T283" s="15">
        <v>0</v>
      </c>
      <c r="U283" s="15">
        <v>0</v>
      </c>
      <c r="V283" s="19">
        <f>(((S283+T283)*Q283))+U283</f>
        <v>0</v>
      </c>
      <c r="W283" s="15">
        <v>2</v>
      </c>
      <c r="X283" s="15">
        <v>0</v>
      </c>
      <c r="Y283" s="15">
        <v>0</v>
      </c>
      <c r="Z283" s="19">
        <v>2.1555502</v>
      </c>
      <c r="AA283" s="18">
        <f>(K283+R283+V283-W283-X283-Y283-Z283)/G283</f>
        <v>0</v>
      </c>
      <c r="AB283" s="15">
        <f>IF((((G283*$AA$6)-K283-R283-V283+W283+X283+Y283+Z283)/Q283)&gt;0,ROUNDUP((((G283*$AA$6)-K283-R283-V283+W283+X283+Y283+Z283)/Q283),0),0)</f>
        <v>0</v>
      </c>
      <c r="AC283" s="15">
        <f>IF(((G283-K283-R283-V283+W283+X283+Y283+Z283)/Q283)&gt;0,ROUNDUP(((G283-K283-R283-V283+W283+X283+Y283+Z283)/Q283),0),0)</f>
        <v>0</v>
      </c>
      <c r="AD283" s="16">
        <f>IF((AND(L283&gt;0.9,AA283&gt;0.9)),"Category 1",IF((AND(L283&gt;0.85,AA283&gt;0.85)),"Category 2","None"))</f>
        <v>0</v>
      </c>
      <c r="AE283" s="15">
        <f>ROUNDUP(IF(OR(L283&lt;=0.85,(AA283&lt;=0.85)),0,IF((L283&lt;AA283),(K283-(G283*0.85)),((AA283*G283)-(G283*0.85)))),0)</f>
        <v>0</v>
      </c>
      <c r="AF283" s="18">
        <f>P283/(K283+P283)</f>
        <v>0</v>
      </c>
      <c r="AG283" s="15">
        <v>0</v>
      </c>
      <c r="AH283" s="15">
        <v>3</v>
      </c>
      <c r="AI283" s="15">
        <v>0</v>
      </c>
      <c r="AJ283" s="15">
        <v>3</v>
      </c>
      <c r="AK283" s="15">
        <v>0</v>
      </c>
      <c r="AL283" s="15">
        <f>SUM(AG283:AK283)</f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f>SUM(AM283:AP283)</f>
        <v>0</v>
      </c>
      <c r="AR283" s="15" t="s">
        <v>62</v>
      </c>
      <c r="AS283" s="15" t="s">
        <v>113</v>
      </c>
      <c r="AT283" s="15" t="s">
        <v>64</v>
      </c>
      <c r="AU283" s="15">
        <v>3</v>
      </c>
      <c r="AV283" s="15">
        <v>1.96</v>
      </c>
      <c r="AW283" s="15">
        <v>0.92</v>
      </c>
      <c r="AX283" s="15">
        <v>1.77</v>
      </c>
      <c r="AY283" s="18">
        <v>0.7391</v>
      </c>
      <c r="AZ283" s="18">
        <v>0.8526</v>
      </c>
      <c r="BA283" s="18">
        <v>0.7598</v>
      </c>
      <c r="BB283" s="15" t="s">
        <v>88</v>
      </c>
      <c r="BC283" s="15" t="s">
        <v>66</v>
      </c>
    </row>
    <row r="284" spans="1:55">
      <c r="A284" s="15" t="s">
        <v>67</v>
      </c>
      <c r="B284" s="15" t="s">
        <v>305</v>
      </c>
      <c r="C284" s="16" t="s">
        <v>78</v>
      </c>
      <c r="D284" s="17">
        <v>10</v>
      </c>
      <c r="E284" s="17" t="s">
        <v>662</v>
      </c>
      <c r="F284" s="15" t="s">
        <v>663</v>
      </c>
      <c r="G284" s="15">
        <v>53</v>
      </c>
      <c r="H284" s="15">
        <v>44</v>
      </c>
      <c r="I284" s="15">
        <v>1</v>
      </c>
      <c r="J284" s="15">
        <v>1</v>
      </c>
      <c r="K284" s="15">
        <f>H284-I284-J284</f>
        <v>0</v>
      </c>
      <c r="L284" s="18">
        <f>K284/G284</f>
        <v>0</v>
      </c>
      <c r="M284" s="16">
        <v>2.15</v>
      </c>
      <c r="N284" s="15">
        <v>17</v>
      </c>
      <c r="O284" s="15">
        <v>1</v>
      </c>
      <c r="P284" s="15">
        <f>N284-O284</f>
        <v>0</v>
      </c>
      <c r="Q284" s="18">
        <v>0.6957</v>
      </c>
      <c r="R284" s="19">
        <f>P284*Q284</f>
        <v>0</v>
      </c>
      <c r="S284" s="15">
        <v>0</v>
      </c>
      <c r="T284" s="15">
        <v>0</v>
      </c>
      <c r="U284" s="15">
        <v>0</v>
      </c>
      <c r="V284" s="19">
        <f>(((S284+T284)*Q284))+U284</f>
        <v>0</v>
      </c>
      <c r="W284" s="15">
        <v>0</v>
      </c>
      <c r="X284" s="15">
        <v>1</v>
      </c>
      <c r="Y284" s="15">
        <v>0</v>
      </c>
      <c r="Z284" s="19">
        <v>6.2881958</v>
      </c>
      <c r="AA284" s="18">
        <f>(K284+R284+V284-W284-X284-Y284-Z284)/G284</f>
        <v>0</v>
      </c>
      <c r="AB284" s="15">
        <f>IF((((G284*$AA$6)-K284-R284-V284+W284+X284+Y284+Z284)/Q284)&gt;0,ROUNDUP((((G284*$AA$6)-K284-R284-V284+W284+X284+Y284+Z284)/Q284),0),0)</f>
        <v>0</v>
      </c>
      <c r="AC284" s="15">
        <f>IF(((G284-K284-R284-V284+W284+X284+Y284+Z284)/Q284)&gt;0,ROUNDUP(((G284-K284-R284-V284+W284+X284+Y284+Z284)/Q284),0),0)</f>
        <v>0</v>
      </c>
      <c r="AD284" s="16">
        <f>IF((AND(L284&gt;0.9,AA284&gt;0.9)),"Category 1",IF((AND(L284&gt;0.85,AA284&gt;0.85)),"Category 2","None"))</f>
        <v>0</v>
      </c>
      <c r="AE284" s="15">
        <f>ROUNDUP(IF(OR(L284&lt;=0.85,(AA284&lt;=0.85)),0,IF((L284&lt;AA284),(K284-(G284*0.85)),((AA284*G284)-(G284*0.85)))),0)</f>
        <v>0</v>
      </c>
      <c r="AF284" s="18">
        <f>P284/(K284+P284)</f>
        <v>0</v>
      </c>
      <c r="AG284" s="15">
        <v>0</v>
      </c>
      <c r="AH284" s="15">
        <v>0</v>
      </c>
      <c r="AI284" s="15">
        <v>1</v>
      </c>
      <c r="AJ284" s="15">
        <v>1</v>
      </c>
      <c r="AK284" s="15">
        <v>1</v>
      </c>
      <c r="AL284" s="15">
        <f>SUM(AG284:AK284)</f>
        <v>0</v>
      </c>
      <c r="AM284" s="15">
        <v>5</v>
      </c>
      <c r="AN284" s="15">
        <v>6</v>
      </c>
      <c r="AO284" s="15">
        <v>2</v>
      </c>
      <c r="AP284" s="15">
        <v>1</v>
      </c>
      <c r="AQ284" s="15">
        <f>SUM(AM284:AP284)</f>
        <v>0</v>
      </c>
      <c r="AR284" s="15" t="s">
        <v>62</v>
      </c>
      <c r="AS284" s="15" t="s">
        <v>71</v>
      </c>
      <c r="AT284" s="15" t="s">
        <v>142</v>
      </c>
      <c r="AU284" s="15">
        <v>3</v>
      </c>
      <c r="AV284" s="15">
        <v>2.52</v>
      </c>
      <c r="AW284" s="15">
        <v>1.88</v>
      </c>
      <c r="AX284" s="15">
        <v>1.99</v>
      </c>
      <c r="AY284" s="18">
        <v>0.7128</v>
      </c>
      <c r="AZ284" s="18">
        <v>0.6935</v>
      </c>
      <c r="BA284" s="18">
        <v>0.7554</v>
      </c>
      <c r="BB284" s="15" t="s">
        <v>93</v>
      </c>
      <c r="BC284" s="15" t="s">
        <v>66</v>
      </c>
    </row>
    <row r="285" spans="1:55">
      <c r="A285" s="15" t="s">
        <v>67</v>
      </c>
      <c r="B285" s="15" t="s">
        <v>68</v>
      </c>
      <c r="C285" s="16" t="s">
        <v>78</v>
      </c>
      <c r="D285" s="17">
        <v>6</v>
      </c>
      <c r="E285" s="17" t="s">
        <v>664</v>
      </c>
      <c r="F285" s="15" t="s">
        <v>665</v>
      </c>
      <c r="G285" s="15">
        <v>17</v>
      </c>
      <c r="H285" s="15">
        <v>13</v>
      </c>
      <c r="I285" s="15">
        <v>0</v>
      </c>
      <c r="J285" s="15">
        <v>0</v>
      </c>
      <c r="K285" s="15">
        <f>H285-I285-J285</f>
        <v>0</v>
      </c>
      <c r="L285" s="18">
        <f>K285/G285</f>
        <v>0</v>
      </c>
      <c r="M285" s="16">
        <v>1.81</v>
      </c>
      <c r="N285" s="15">
        <v>8</v>
      </c>
      <c r="O285" s="15">
        <v>0</v>
      </c>
      <c r="P285" s="15">
        <f>N285-O285</f>
        <v>0</v>
      </c>
      <c r="Q285" s="18">
        <v>0.4667</v>
      </c>
      <c r="R285" s="19">
        <f>P285*Q285</f>
        <v>0</v>
      </c>
      <c r="S285" s="15">
        <v>0</v>
      </c>
      <c r="T285" s="15">
        <v>1</v>
      </c>
      <c r="U285" s="15">
        <v>0</v>
      </c>
      <c r="V285" s="19">
        <f>(((S285+T285)*Q285))+U285</f>
        <v>0</v>
      </c>
      <c r="W285" s="15">
        <v>0</v>
      </c>
      <c r="X285" s="15">
        <v>1</v>
      </c>
      <c r="Y285" s="15">
        <v>0</v>
      </c>
      <c r="Z285" s="19">
        <v>1.4068266</v>
      </c>
      <c r="AA285" s="18">
        <f>(K285+R285+V285-W285-X285-Y285-Z285)/G285</f>
        <v>0</v>
      </c>
      <c r="AB285" s="15">
        <f>IF((((G285*$AA$6)-K285-R285-V285+W285+X285+Y285+Z285)/Q285)&gt;0,ROUNDUP((((G285*$AA$6)-K285-R285-V285+W285+X285+Y285+Z285)/Q285),0),0)</f>
        <v>0</v>
      </c>
      <c r="AC285" s="15">
        <f>IF(((G285-K285-R285-V285+W285+X285+Y285+Z285)/Q285)&gt;0,ROUNDUP(((G285-K285-R285-V285+W285+X285+Y285+Z285)/Q285),0),0)</f>
        <v>0</v>
      </c>
      <c r="AD285" s="16">
        <f>IF((AND(L285&gt;0.9,AA285&gt;0.9)),"Category 1",IF((AND(L285&gt;0.85,AA285&gt;0.85)),"Category 2","None"))</f>
        <v>0</v>
      </c>
      <c r="AE285" s="15">
        <f>ROUNDUP(IF(OR(L285&lt;=0.85,(AA285&lt;=0.85)),0,IF((L285&lt;AA285),(K285-(G285*0.85)),((AA285*G285)-(G285*0.85)))),0)</f>
        <v>0</v>
      </c>
      <c r="AF285" s="18">
        <f>P285/(K285+P285)</f>
        <v>0</v>
      </c>
      <c r="AG285" s="15">
        <v>0</v>
      </c>
      <c r="AH285" s="15">
        <v>3</v>
      </c>
      <c r="AI285" s="15">
        <v>0</v>
      </c>
      <c r="AJ285" s="15">
        <v>4</v>
      </c>
      <c r="AK285" s="15">
        <v>0</v>
      </c>
      <c r="AL285" s="15">
        <f>SUM(AG285:AK285)</f>
        <v>0</v>
      </c>
      <c r="AM285" s="15">
        <v>1</v>
      </c>
      <c r="AN285" s="15">
        <v>0</v>
      </c>
      <c r="AO285" s="15">
        <v>0</v>
      </c>
      <c r="AP285" s="15">
        <v>0</v>
      </c>
      <c r="AQ285" s="15">
        <f>SUM(AM285:AP285)</f>
        <v>0</v>
      </c>
      <c r="AR285" s="15" t="s">
        <v>62</v>
      </c>
      <c r="AS285" s="15" t="s">
        <v>71</v>
      </c>
      <c r="AT285" s="15" t="s">
        <v>64</v>
      </c>
      <c r="AU285" s="15">
        <v>3</v>
      </c>
      <c r="AV285" s="15">
        <v>1.99</v>
      </c>
      <c r="AW285" s="15">
        <v>0.92</v>
      </c>
      <c r="AX285" s="15">
        <v>1.77</v>
      </c>
      <c r="AY285" s="18">
        <v>0.4211</v>
      </c>
      <c r="AZ285" s="18">
        <v>0.8526</v>
      </c>
      <c r="BA285" s="18">
        <v>0.7598</v>
      </c>
      <c r="BB285" s="15" t="s">
        <v>88</v>
      </c>
      <c r="BC285" s="15" t="s">
        <v>66</v>
      </c>
    </row>
    <row r="286" spans="1:55">
      <c r="A286" s="15" t="s">
        <v>83</v>
      </c>
      <c r="B286" s="15" t="s">
        <v>234</v>
      </c>
      <c r="C286" s="16" t="s">
        <v>78</v>
      </c>
      <c r="D286" s="17">
        <v>8</v>
      </c>
      <c r="E286" s="17" t="s">
        <v>666</v>
      </c>
      <c r="F286" s="15" t="s">
        <v>667</v>
      </c>
      <c r="G286" s="15">
        <v>30</v>
      </c>
      <c r="H286" s="15">
        <v>23</v>
      </c>
      <c r="I286" s="15">
        <v>0</v>
      </c>
      <c r="J286" s="15">
        <v>0</v>
      </c>
      <c r="K286" s="15">
        <f>H286-I286-J286</f>
        <v>0</v>
      </c>
      <c r="L286" s="18">
        <f>K286/G286</f>
        <v>0</v>
      </c>
      <c r="M286" s="16">
        <v>1.81</v>
      </c>
      <c r="N286" s="15">
        <v>9</v>
      </c>
      <c r="O286" s="15">
        <v>1</v>
      </c>
      <c r="P286" s="15">
        <f>N286-O286</f>
        <v>0</v>
      </c>
      <c r="Q286" s="18">
        <v>0.7027</v>
      </c>
      <c r="R286" s="19">
        <f>P286*Q286</f>
        <v>0</v>
      </c>
      <c r="S286" s="15">
        <v>1</v>
      </c>
      <c r="T286" s="15">
        <v>0</v>
      </c>
      <c r="U286" s="15">
        <v>0</v>
      </c>
      <c r="V286" s="19">
        <f>(((S286+T286)*Q286))+U286</f>
        <v>0</v>
      </c>
      <c r="W286" s="15">
        <v>0</v>
      </c>
      <c r="X286" s="15">
        <v>0</v>
      </c>
      <c r="Y286" s="15">
        <v>0</v>
      </c>
      <c r="Z286" s="19">
        <v>1.7952181</v>
      </c>
      <c r="AA286" s="18">
        <f>(K286+R286+V286-W286-X286-Y286-Z286)/G286</f>
        <v>0</v>
      </c>
      <c r="AB286" s="15">
        <f>IF((((G286*$AA$6)-K286-R286-V286+W286+X286+Y286+Z286)/Q286)&gt;0,ROUNDUP((((G286*$AA$6)-K286-R286-V286+W286+X286+Y286+Z286)/Q286),0),0)</f>
        <v>0</v>
      </c>
      <c r="AC286" s="15">
        <f>IF(((G286-K286-R286-V286+W286+X286+Y286+Z286)/Q286)&gt;0,ROUNDUP(((G286-K286-R286-V286+W286+X286+Y286+Z286)/Q286),0),0)</f>
        <v>0</v>
      </c>
      <c r="AD286" s="16">
        <f>IF((AND(L286&gt;0.9,AA286&gt;0.9)),"Category 1",IF((AND(L286&gt;0.85,AA286&gt;0.85)),"Category 2","None"))</f>
        <v>0</v>
      </c>
      <c r="AE286" s="15">
        <f>ROUNDUP(IF(OR(L286&lt;=0.85,(AA286&lt;=0.85)),0,IF((L286&lt;AA286),(K286-(G286*0.85)),((AA286*G286)-(G286*0.85)))),0)</f>
        <v>0</v>
      </c>
      <c r="AF286" s="18">
        <f>P286/(K286+P286)</f>
        <v>0</v>
      </c>
      <c r="AG286" s="15">
        <v>0</v>
      </c>
      <c r="AH286" s="15">
        <v>3</v>
      </c>
      <c r="AI286" s="15">
        <v>0</v>
      </c>
      <c r="AJ286" s="15">
        <v>1</v>
      </c>
      <c r="AK286" s="15">
        <v>1</v>
      </c>
      <c r="AL286" s="15">
        <f>SUM(AG286:AK286)</f>
        <v>0</v>
      </c>
      <c r="AM286" s="15">
        <v>1</v>
      </c>
      <c r="AN286" s="15">
        <v>0</v>
      </c>
      <c r="AO286" s="15">
        <v>3</v>
      </c>
      <c r="AP286" s="15">
        <v>0</v>
      </c>
      <c r="AQ286" s="15">
        <f>SUM(AM286:AP286)</f>
        <v>0</v>
      </c>
      <c r="AR286" s="15" t="s">
        <v>62</v>
      </c>
      <c r="AS286" s="15" t="s">
        <v>113</v>
      </c>
      <c r="AT286" s="15" t="s">
        <v>64</v>
      </c>
      <c r="AU286" s="15">
        <v>3</v>
      </c>
      <c r="AV286" s="15">
        <v>2.38</v>
      </c>
      <c r="AW286" s="15">
        <v>1.33</v>
      </c>
      <c r="AX286" s="15">
        <v>1.99</v>
      </c>
      <c r="AY286" s="18">
        <v>0.5714</v>
      </c>
      <c r="AZ286" s="18">
        <v>0.875</v>
      </c>
      <c r="BA286" s="18">
        <v>0.7554</v>
      </c>
      <c r="BB286" s="15" t="s">
        <v>93</v>
      </c>
      <c r="BC286" s="15" t="s">
        <v>66</v>
      </c>
    </row>
    <row r="287" spans="1:55">
      <c r="A287" s="15" t="s">
        <v>83</v>
      </c>
      <c r="B287" s="15" t="s">
        <v>89</v>
      </c>
      <c r="C287" s="16" t="s">
        <v>94</v>
      </c>
      <c r="D287" s="17">
        <v>6</v>
      </c>
      <c r="E287" s="17" t="s">
        <v>668</v>
      </c>
      <c r="F287" s="15" t="s">
        <v>669</v>
      </c>
      <c r="G287" s="15">
        <v>17</v>
      </c>
      <c r="H287" s="15">
        <v>15</v>
      </c>
      <c r="I287" s="15">
        <v>1</v>
      </c>
      <c r="J287" s="15">
        <v>2</v>
      </c>
      <c r="K287" s="15">
        <f>H287-I287-J287</f>
        <v>0</v>
      </c>
      <c r="L287" s="18">
        <f>K287/G287</f>
        <v>0</v>
      </c>
      <c r="M287" s="16">
        <v>1.3</v>
      </c>
      <c r="N287" s="15">
        <v>6</v>
      </c>
      <c r="O287" s="15">
        <v>0</v>
      </c>
      <c r="P287" s="15">
        <f>N287-O287</f>
        <v>0</v>
      </c>
      <c r="Q287" s="18">
        <v>0.7619</v>
      </c>
      <c r="R287" s="19">
        <f>P287*Q287</f>
        <v>0</v>
      </c>
      <c r="S287" s="15">
        <v>1</v>
      </c>
      <c r="T287" s="15">
        <v>0</v>
      </c>
      <c r="U287" s="15">
        <v>1</v>
      </c>
      <c r="V287" s="19">
        <f>(((S287+T287)*Q287))+U287</f>
        <v>0</v>
      </c>
      <c r="W287" s="15">
        <v>1</v>
      </c>
      <c r="X287" s="15">
        <v>0</v>
      </c>
      <c r="Y287" s="15">
        <v>0</v>
      </c>
      <c r="Z287" s="19">
        <v>0.6233066</v>
      </c>
      <c r="AA287" s="18">
        <f>(K287+R287+V287-W287-X287-Y287-Z287)/G287</f>
        <v>0</v>
      </c>
      <c r="AB287" s="15">
        <f>IF((((G287*$AA$6)-K287-R287-V287+W287+X287+Y287+Z287)/Q287)&gt;0,ROUNDUP((((G287*$AA$6)-K287-R287-V287+W287+X287+Y287+Z287)/Q287),0),0)</f>
        <v>0</v>
      </c>
      <c r="AC287" s="15">
        <f>IF(((G287-K287-R287-V287+W287+X287+Y287+Z287)/Q287)&gt;0,ROUNDUP(((G287-K287-R287-V287+W287+X287+Y287+Z287)/Q287),0),0)</f>
        <v>0</v>
      </c>
      <c r="AD287" s="16">
        <f>IF((AND(L287&gt;0.9,AA287&gt;0.9)),"Category 1",IF((AND(L287&gt;0.85,AA287&gt;0.85)),"Category 2","None"))</f>
        <v>0</v>
      </c>
      <c r="AE287" s="15">
        <f>ROUNDUP(IF(OR(L287&lt;=0.85,(AA287&lt;=0.85)),0,IF((L287&lt;AA287),(K287-(G287*0.85)),((AA287*G287)-(G287*0.85)))),0)</f>
        <v>0</v>
      </c>
      <c r="AF287" s="18">
        <f>P287/(K287+P287)</f>
        <v>0</v>
      </c>
      <c r="AG287" s="15">
        <v>0</v>
      </c>
      <c r="AH287" s="15">
        <v>5</v>
      </c>
      <c r="AI287" s="15">
        <v>0</v>
      </c>
      <c r="AJ287" s="15">
        <v>0</v>
      </c>
      <c r="AK287" s="15">
        <v>1</v>
      </c>
      <c r="AL287" s="15">
        <f>SUM(AG287:AK287)</f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f>SUM(AM287:AP287)</f>
        <v>0</v>
      </c>
      <c r="AR287" s="15" t="s">
        <v>62</v>
      </c>
      <c r="AS287" s="15" t="s">
        <v>92</v>
      </c>
      <c r="AT287" s="15" t="s">
        <v>64</v>
      </c>
      <c r="AU287" s="15">
        <v>7</v>
      </c>
      <c r="AV287" s="15">
        <v>1.53</v>
      </c>
      <c r="AW287" s="15">
        <v>0.78</v>
      </c>
      <c r="AX287" s="15">
        <v>0.83</v>
      </c>
      <c r="AY287" s="18">
        <v>0.7333</v>
      </c>
      <c r="AZ287" s="18">
        <v>0.8333</v>
      </c>
      <c r="BA287" s="18">
        <v>0.8544</v>
      </c>
      <c r="BB287" s="15" t="s">
        <v>105</v>
      </c>
      <c r="BC287" s="15" t="s">
        <v>66</v>
      </c>
    </row>
    <row r="288" spans="1:55">
      <c r="A288" s="15" t="s">
        <v>83</v>
      </c>
      <c r="B288" s="15" t="s">
        <v>118</v>
      </c>
      <c r="C288" s="16" t="s">
        <v>94</v>
      </c>
      <c r="D288" s="17">
        <v>5</v>
      </c>
      <c r="E288" s="17" t="s">
        <v>670</v>
      </c>
      <c r="F288" s="15" t="s">
        <v>671</v>
      </c>
      <c r="G288" s="15">
        <v>9</v>
      </c>
      <c r="H288" s="15">
        <v>8</v>
      </c>
      <c r="I288" s="15">
        <v>0</v>
      </c>
      <c r="J288" s="15">
        <v>0</v>
      </c>
      <c r="K288" s="15">
        <f>H288-I288-J288</f>
        <v>0</v>
      </c>
      <c r="L288" s="18">
        <f>K288/G288</f>
        <v>0</v>
      </c>
      <c r="M288" s="16">
        <v>0.76</v>
      </c>
      <c r="N288" s="15">
        <v>2</v>
      </c>
      <c r="O288" s="15">
        <v>0</v>
      </c>
      <c r="P288" s="15">
        <f>N288-O288</f>
        <v>0</v>
      </c>
      <c r="Q288" s="18">
        <v>0.8889</v>
      </c>
      <c r="R288" s="19">
        <f>P288*Q288</f>
        <v>0</v>
      </c>
      <c r="S288" s="15">
        <v>0</v>
      </c>
      <c r="T288" s="15">
        <v>0</v>
      </c>
      <c r="U288" s="15">
        <v>0</v>
      </c>
      <c r="V288" s="19">
        <f>(((S288+T288)*Q288))+U288</f>
        <v>0</v>
      </c>
      <c r="W288" s="15">
        <v>1</v>
      </c>
      <c r="X288" s="15">
        <v>0</v>
      </c>
      <c r="Y288" s="15">
        <v>0</v>
      </c>
      <c r="Z288" s="19">
        <v>0.2268243</v>
      </c>
      <c r="AA288" s="18">
        <f>(K288+R288+V288-W288-X288-Y288-Z288)/G288</f>
        <v>0</v>
      </c>
      <c r="AB288" s="15">
        <f>IF((((G288*$AA$6)-K288-R288-V288+W288+X288+Y288+Z288)/Q288)&gt;0,ROUNDUP((((G288*$AA$6)-K288-R288-V288+W288+X288+Y288+Z288)/Q288),0),0)</f>
        <v>0</v>
      </c>
      <c r="AC288" s="15">
        <f>IF(((G288-K288-R288-V288+W288+X288+Y288+Z288)/Q288)&gt;0,ROUNDUP(((G288-K288-R288-V288+W288+X288+Y288+Z288)/Q288),0),0)</f>
        <v>0</v>
      </c>
      <c r="AD288" s="16">
        <f>IF((AND(L288&gt;0.9,AA288&gt;0.9)),"Category 1",IF((AND(L288&gt;0.85,AA288&gt;0.85)),"Category 2","None"))</f>
        <v>0</v>
      </c>
      <c r="AE288" s="15">
        <f>ROUNDUP(IF(OR(L288&lt;=0.85,(AA288&lt;=0.85)),0,IF((L288&lt;AA288),(K288-(G288*0.85)),((AA288*G288)-(G288*0.85)))),0)</f>
        <v>0</v>
      </c>
      <c r="AF288" s="18">
        <f>P288/(K288+P288)</f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2</v>
      </c>
      <c r="AL288" s="15">
        <f>SUM(AG288:AK288)</f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f>SUM(AM288:AP288)</f>
        <v>0</v>
      </c>
      <c r="AR288" s="15" t="s">
        <v>62</v>
      </c>
      <c r="AS288" s="15" t="s">
        <v>113</v>
      </c>
      <c r="AT288" s="15" t="s">
        <v>64</v>
      </c>
      <c r="AU288" s="15">
        <v>7</v>
      </c>
      <c r="AV288" s="15">
        <v>0.85</v>
      </c>
      <c r="AW288" s="15">
        <v>0.36</v>
      </c>
      <c r="AX288" s="15">
        <v>0.75</v>
      </c>
      <c r="AY288" s="18">
        <v>0.8636</v>
      </c>
      <c r="AZ288" s="18">
        <v>0.8844</v>
      </c>
      <c r="BA288" s="18">
        <v>0.8755</v>
      </c>
      <c r="BB288" s="15" t="s">
        <v>97</v>
      </c>
      <c r="BC288" s="15" t="s">
        <v>66</v>
      </c>
    </row>
    <row r="289" spans="1:55">
      <c r="A289" s="15" t="s">
        <v>57</v>
      </c>
      <c r="B289" s="15" t="s">
        <v>169</v>
      </c>
      <c r="C289" s="16" t="s">
        <v>78</v>
      </c>
      <c r="D289" s="17">
        <v>5</v>
      </c>
      <c r="E289" s="17" t="s">
        <v>672</v>
      </c>
      <c r="F289" s="15" t="s">
        <v>673</v>
      </c>
      <c r="G289" s="15">
        <v>9</v>
      </c>
      <c r="H289" s="15">
        <v>7</v>
      </c>
      <c r="I289" s="15">
        <v>1</v>
      </c>
      <c r="J289" s="15">
        <v>0</v>
      </c>
      <c r="K289" s="15">
        <f>H289-I289-J289</f>
        <v>0</v>
      </c>
      <c r="L289" s="18">
        <f>K289/G289</f>
        <v>0</v>
      </c>
      <c r="M289" s="16">
        <v>1.6</v>
      </c>
      <c r="N289" s="15">
        <v>4</v>
      </c>
      <c r="O289" s="15">
        <v>0</v>
      </c>
      <c r="P289" s="15">
        <f>N289-O289</f>
        <v>0</v>
      </c>
      <c r="Q289" s="18">
        <v>0.9524</v>
      </c>
      <c r="R289" s="19">
        <f>P289*Q289</f>
        <v>0</v>
      </c>
      <c r="S289" s="15">
        <v>0</v>
      </c>
      <c r="T289" s="15">
        <v>0</v>
      </c>
      <c r="U289" s="15">
        <v>0</v>
      </c>
      <c r="V289" s="19">
        <f>(((S289+T289)*Q289))+U289</f>
        <v>0</v>
      </c>
      <c r="W289" s="15">
        <v>0</v>
      </c>
      <c r="X289" s="15">
        <v>0</v>
      </c>
      <c r="Y289" s="15">
        <v>0</v>
      </c>
      <c r="Z289" s="19">
        <v>0.5224217</v>
      </c>
      <c r="AA289" s="18">
        <f>(K289+R289+V289-W289-X289-Y289-Z289)/G289</f>
        <v>0</v>
      </c>
      <c r="AB289" s="15">
        <f>IF((((G289*$AA$6)-K289-R289-V289+W289+X289+Y289+Z289)/Q289)&gt;0,ROUNDUP((((G289*$AA$6)-K289-R289-V289+W289+X289+Y289+Z289)/Q289),0),0)</f>
        <v>0</v>
      </c>
      <c r="AC289" s="15">
        <f>IF(((G289-K289-R289-V289+W289+X289+Y289+Z289)/Q289)&gt;0,ROUNDUP(((G289-K289-R289-V289+W289+X289+Y289+Z289)/Q289),0),0)</f>
        <v>0</v>
      </c>
      <c r="AD289" s="16">
        <f>IF((AND(L289&gt;0.9,AA289&gt;0.9)),"Category 1",IF((AND(L289&gt;0.85,AA289&gt;0.85)),"Category 2","None"))</f>
        <v>0</v>
      </c>
      <c r="AE289" s="15">
        <f>ROUNDUP(IF(OR(L289&lt;=0.85,(AA289&lt;=0.85)),0,IF((L289&lt;AA289),(K289-(G289*0.85)),((AA289*G289)-(G289*0.85)))),0)</f>
        <v>0</v>
      </c>
      <c r="AF289" s="18">
        <f>P289/(K289+P289)</f>
        <v>0</v>
      </c>
      <c r="AG289" s="15">
        <v>0</v>
      </c>
      <c r="AH289" s="15">
        <v>2</v>
      </c>
      <c r="AI289" s="15">
        <v>0</v>
      </c>
      <c r="AJ289" s="15">
        <v>0</v>
      </c>
      <c r="AK289" s="15">
        <v>1</v>
      </c>
      <c r="AL289" s="15">
        <f>SUM(AG289:AK289)</f>
        <v>0</v>
      </c>
      <c r="AM289" s="15">
        <v>1</v>
      </c>
      <c r="AN289" s="15">
        <v>0</v>
      </c>
      <c r="AO289" s="15">
        <v>0</v>
      </c>
      <c r="AP289" s="15">
        <v>0</v>
      </c>
      <c r="AQ289" s="15">
        <f>SUM(AM289:AP289)</f>
        <v>0</v>
      </c>
      <c r="AR289" s="15" t="s">
        <v>62</v>
      </c>
      <c r="AS289" s="15" t="s">
        <v>63</v>
      </c>
      <c r="AT289" s="15" t="s">
        <v>64</v>
      </c>
      <c r="AU289" s="15">
        <v>4</v>
      </c>
      <c r="AV289" s="15">
        <v>1.63</v>
      </c>
      <c r="AW289" s="15">
        <v>0.59</v>
      </c>
      <c r="AX289" s="15">
        <v>1.57</v>
      </c>
      <c r="AY289" s="18">
        <v>0.9444</v>
      </c>
      <c r="AZ289" s="18">
        <v>0.8938</v>
      </c>
      <c r="BA289" s="18">
        <v>0.8252</v>
      </c>
      <c r="BB289" s="15" t="s">
        <v>121</v>
      </c>
      <c r="BC289" s="15" t="s">
        <v>66</v>
      </c>
    </row>
    <row r="290" spans="1:55">
      <c r="A290" s="15" t="s">
        <v>67</v>
      </c>
      <c r="B290" s="15" t="s">
        <v>68</v>
      </c>
      <c r="C290" s="16" t="s">
        <v>78</v>
      </c>
      <c r="D290" s="17">
        <v>8</v>
      </c>
      <c r="E290" s="17" t="s">
        <v>674</v>
      </c>
      <c r="F290" s="15" t="s">
        <v>675</v>
      </c>
      <c r="G290" s="15">
        <v>28</v>
      </c>
      <c r="H290" s="15">
        <v>24</v>
      </c>
      <c r="I290" s="15">
        <v>0</v>
      </c>
      <c r="J290" s="15">
        <v>1</v>
      </c>
      <c r="K290" s="15">
        <f>H290-I290-J290</f>
        <v>0</v>
      </c>
      <c r="L290" s="18">
        <f>K290/G290</f>
        <v>0</v>
      </c>
      <c r="M290" s="16">
        <v>2.14</v>
      </c>
      <c r="N290" s="15">
        <v>7</v>
      </c>
      <c r="O290" s="15">
        <v>0</v>
      </c>
      <c r="P290" s="15">
        <f>N290-O290</f>
        <v>0</v>
      </c>
      <c r="Q290" s="18">
        <v>0.6935</v>
      </c>
      <c r="R290" s="19">
        <f>P290*Q290</f>
        <v>0</v>
      </c>
      <c r="S290" s="15">
        <v>2</v>
      </c>
      <c r="T290" s="15">
        <v>0</v>
      </c>
      <c r="U290" s="15">
        <v>0</v>
      </c>
      <c r="V290" s="19">
        <f>(((S290+T290)*Q290))+U290</f>
        <v>0</v>
      </c>
      <c r="W290" s="15">
        <v>0</v>
      </c>
      <c r="X290" s="15">
        <v>0</v>
      </c>
      <c r="Y290" s="15">
        <v>0</v>
      </c>
      <c r="Z290" s="19">
        <v>2.6790668</v>
      </c>
      <c r="AA290" s="18">
        <f>(K290+R290+V290-W290-X290-Y290-Z290)/G290</f>
        <v>0</v>
      </c>
      <c r="AB290" s="15">
        <f>IF((((G290*$AA$6)-K290-R290-V290+W290+X290+Y290+Z290)/Q290)&gt;0,ROUNDUP((((G290*$AA$6)-K290-R290-V290+W290+X290+Y290+Z290)/Q290),0),0)</f>
        <v>0</v>
      </c>
      <c r="AC290" s="15">
        <f>IF(((G290-K290-R290-V290+W290+X290+Y290+Z290)/Q290)&gt;0,ROUNDUP(((G290-K290-R290-V290+W290+X290+Y290+Z290)/Q290),0),0)</f>
        <v>0</v>
      </c>
      <c r="AD290" s="16">
        <f>IF((AND(L290&gt;0.9,AA290&gt;0.9)),"Category 1",IF((AND(L290&gt;0.85,AA290&gt;0.85)),"Category 2","None"))</f>
        <v>0</v>
      </c>
      <c r="AE290" s="15">
        <f>ROUNDUP(IF(OR(L290&lt;=0.85,(AA290&lt;=0.85)),0,IF((L290&lt;AA290),(K290-(G290*0.85)),((AA290*G290)-(G290*0.85)))),0)</f>
        <v>0</v>
      </c>
      <c r="AF290" s="18">
        <f>P290/(K290+P290)</f>
        <v>0</v>
      </c>
      <c r="AG290" s="15">
        <v>0</v>
      </c>
      <c r="AH290" s="15">
        <v>0</v>
      </c>
      <c r="AI290" s="15">
        <v>0</v>
      </c>
      <c r="AJ290" s="15">
        <v>1</v>
      </c>
      <c r="AK290" s="15">
        <v>1</v>
      </c>
      <c r="AL290" s="15">
        <f>SUM(AG290:AK290)</f>
        <v>0</v>
      </c>
      <c r="AM290" s="15">
        <v>2</v>
      </c>
      <c r="AN290" s="15">
        <v>0</v>
      </c>
      <c r="AO290" s="15">
        <v>3</v>
      </c>
      <c r="AP290" s="15">
        <v>0</v>
      </c>
      <c r="AQ290" s="15">
        <f>SUM(AM290:AP290)</f>
        <v>0</v>
      </c>
      <c r="AR290" s="15" t="s">
        <v>62</v>
      </c>
      <c r="AS290" s="15" t="s">
        <v>71</v>
      </c>
      <c r="AT290" s="15" t="s">
        <v>64</v>
      </c>
      <c r="AU290" s="15">
        <v>3</v>
      </c>
      <c r="AV290" s="15">
        <v>2.39</v>
      </c>
      <c r="AW290" s="15">
        <v>1.02</v>
      </c>
      <c r="AX290" s="15">
        <v>1.99</v>
      </c>
      <c r="AY290" s="18">
        <v>0.7143</v>
      </c>
      <c r="AZ290" s="18">
        <v>0.6154</v>
      </c>
      <c r="BA290" s="18">
        <v>0.7554</v>
      </c>
      <c r="BB290" s="15" t="s">
        <v>93</v>
      </c>
      <c r="BC290" s="15" t="s">
        <v>66</v>
      </c>
    </row>
    <row r="291" spans="1:55">
      <c r="A291" s="15" t="s">
        <v>83</v>
      </c>
      <c r="B291" s="15" t="s">
        <v>89</v>
      </c>
      <c r="C291" s="16" t="s">
        <v>59</v>
      </c>
      <c r="D291" s="17">
        <v>8</v>
      </c>
      <c r="E291" s="17" t="s">
        <v>676</v>
      </c>
      <c r="F291" s="15" t="s">
        <v>677</v>
      </c>
      <c r="G291" s="15">
        <v>17</v>
      </c>
      <c r="H291" s="15">
        <v>13</v>
      </c>
      <c r="I291" s="15">
        <v>0</v>
      </c>
      <c r="J291" s="15">
        <v>1</v>
      </c>
      <c r="K291" s="15">
        <f>H291-I291-J291</f>
        <v>0</v>
      </c>
      <c r="L291" s="18">
        <f>K291/G291</f>
        <v>0</v>
      </c>
      <c r="M291" s="16">
        <v>1.52</v>
      </c>
      <c r="N291" s="15">
        <v>4</v>
      </c>
      <c r="O291" s="15">
        <v>0</v>
      </c>
      <c r="P291" s="15">
        <f>N291-O291</f>
        <v>0</v>
      </c>
      <c r="Q291" s="18">
        <v>0.6897</v>
      </c>
      <c r="R291" s="19">
        <f>P291*Q291</f>
        <v>0</v>
      </c>
      <c r="S291" s="15">
        <v>0</v>
      </c>
      <c r="T291" s="15">
        <v>0</v>
      </c>
      <c r="U291" s="15">
        <v>0</v>
      </c>
      <c r="V291" s="19">
        <f>(((S291+T291)*Q291))+U291</f>
        <v>0</v>
      </c>
      <c r="W291" s="15">
        <v>0</v>
      </c>
      <c r="X291" s="15">
        <v>0</v>
      </c>
      <c r="Y291" s="15">
        <v>0</v>
      </c>
      <c r="Z291" s="19">
        <v>1.9226584</v>
      </c>
      <c r="AA291" s="18">
        <f>(K291+R291+V291-W291-X291-Y291-Z291)/G291</f>
        <v>0</v>
      </c>
      <c r="AB291" s="15">
        <f>IF((((G291*$AA$6)-K291-R291-V291+W291+X291+Y291+Z291)/Q291)&gt;0,ROUNDUP((((G291*$AA$6)-K291-R291-V291+W291+X291+Y291+Z291)/Q291),0),0)</f>
        <v>0</v>
      </c>
      <c r="AC291" s="15">
        <f>IF(((G291-K291-R291-V291+W291+X291+Y291+Z291)/Q291)&gt;0,ROUNDUP(((G291-K291-R291-V291+W291+X291+Y291+Z291)/Q291),0),0)</f>
        <v>0</v>
      </c>
      <c r="AD291" s="16">
        <f>IF((AND(L291&gt;0.9,AA291&gt;0.9)),"Category 1",IF((AND(L291&gt;0.85,AA291&gt;0.85)),"Category 2","None"))</f>
        <v>0</v>
      </c>
      <c r="AE291" s="15">
        <f>ROUNDUP(IF(OR(L291&lt;=0.85,(AA291&lt;=0.85)),0,IF((L291&lt;AA291),(K291-(G291*0.85)),((AA291*G291)-(G291*0.85)))),0)</f>
        <v>0</v>
      </c>
      <c r="AF291" s="18">
        <f>P291/(K291+P291)</f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2</v>
      </c>
      <c r="AL291" s="15">
        <f>SUM(AG291:AK291)</f>
        <v>0</v>
      </c>
      <c r="AM291" s="15">
        <v>0</v>
      </c>
      <c r="AN291" s="15">
        <v>0</v>
      </c>
      <c r="AO291" s="15">
        <v>1</v>
      </c>
      <c r="AP291" s="15">
        <v>1</v>
      </c>
      <c r="AQ291" s="15">
        <f>SUM(AM291:AP291)</f>
        <v>0</v>
      </c>
      <c r="AR291" s="15" t="s">
        <v>62</v>
      </c>
      <c r="AS291" s="15" t="s">
        <v>92</v>
      </c>
      <c r="AT291" s="15" t="s">
        <v>64</v>
      </c>
      <c r="AU291" s="15">
        <v>2</v>
      </c>
      <c r="AV291" s="15">
        <v>1.95</v>
      </c>
      <c r="AW291" s="15">
        <v>1.4</v>
      </c>
      <c r="AX291" s="15">
        <v>1.64</v>
      </c>
      <c r="AY291" s="18">
        <v>0.8667</v>
      </c>
      <c r="AZ291" s="18">
        <v>0.6377</v>
      </c>
      <c r="BA291" s="18">
        <v>0.6644</v>
      </c>
      <c r="BB291" s="15" t="s">
        <v>513</v>
      </c>
      <c r="BC291" s="15" t="s">
        <v>66</v>
      </c>
    </row>
    <row r="292" spans="1:55">
      <c r="A292" s="15" t="s">
        <v>57</v>
      </c>
      <c r="B292" s="15" t="s">
        <v>160</v>
      </c>
      <c r="C292" s="16" t="s">
        <v>94</v>
      </c>
      <c r="D292" s="17">
        <v>7</v>
      </c>
      <c r="E292" s="17" t="s">
        <v>678</v>
      </c>
      <c r="F292" s="15" t="s">
        <v>679</v>
      </c>
      <c r="G292" s="15">
        <v>20</v>
      </c>
      <c r="H292" s="15">
        <v>12</v>
      </c>
      <c r="I292" s="15">
        <v>1</v>
      </c>
      <c r="J292" s="15">
        <v>0</v>
      </c>
      <c r="K292" s="15">
        <f>H292-I292-J292</f>
        <v>0</v>
      </c>
      <c r="L292" s="18">
        <f>K292/G292</f>
        <v>0</v>
      </c>
      <c r="M292" s="16">
        <v>0.57</v>
      </c>
      <c r="N292" s="15">
        <v>8</v>
      </c>
      <c r="O292" s="15">
        <v>0</v>
      </c>
      <c r="P292" s="15">
        <f>N292-O292</f>
        <v>0</v>
      </c>
      <c r="Q292" s="18">
        <v>0.9355</v>
      </c>
      <c r="R292" s="19">
        <f>P292*Q292</f>
        <v>0</v>
      </c>
      <c r="S292" s="15">
        <v>3</v>
      </c>
      <c r="T292" s="15">
        <v>0</v>
      </c>
      <c r="U292" s="15">
        <v>1</v>
      </c>
      <c r="V292" s="19">
        <f>(((S292+T292)*Q292))+U292</f>
        <v>0</v>
      </c>
      <c r="W292" s="15">
        <v>0</v>
      </c>
      <c r="X292" s="15">
        <v>0</v>
      </c>
      <c r="Y292" s="15">
        <v>0</v>
      </c>
      <c r="Z292" s="19">
        <v>0.2439909</v>
      </c>
      <c r="AA292" s="18">
        <f>(K292+R292+V292-W292-X292-Y292-Z292)/G292</f>
        <v>0</v>
      </c>
      <c r="AB292" s="15">
        <f>IF((((G292*$AA$6)-K292-R292-V292+W292+X292+Y292+Z292)/Q292)&gt;0,ROUNDUP((((G292*$AA$6)-K292-R292-V292+W292+X292+Y292+Z292)/Q292),0),0)</f>
        <v>0</v>
      </c>
      <c r="AC292" s="15">
        <f>IF(((G292-K292-R292-V292+W292+X292+Y292+Z292)/Q292)&gt;0,ROUNDUP(((G292-K292-R292-V292+W292+X292+Y292+Z292)/Q292),0),0)</f>
        <v>0</v>
      </c>
      <c r="AD292" s="16">
        <f>IF((AND(L292&gt;0.9,AA292&gt;0.9)),"Category 1",IF((AND(L292&gt;0.85,AA292&gt;0.85)),"Category 2","None"))</f>
        <v>0</v>
      </c>
      <c r="AE292" s="15">
        <f>ROUNDUP(IF(OR(L292&lt;=0.85,(AA292&lt;=0.85)),0,IF((L292&lt;AA292),(K292-(G292*0.85)),((AA292*G292)-(G292*0.85)))),0)</f>
        <v>0</v>
      </c>
      <c r="AF292" s="18">
        <f>P292/(K292+P292)</f>
        <v>0</v>
      </c>
      <c r="AG292" s="15">
        <v>0</v>
      </c>
      <c r="AH292" s="15">
        <v>6</v>
      </c>
      <c r="AI292" s="15">
        <v>0</v>
      </c>
      <c r="AJ292" s="15">
        <v>0</v>
      </c>
      <c r="AK292" s="15">
        <v>0</v>
      </c>
      <c r="AL292" s="15">
        <f>SUM(AG292:AK292)</f>
        <v>0</v>
      </c>
      <c r="AM292" s="15">
        <v>2</v>
      </c>
      <c r="AN292" s="15">
        <v>0</v>
      </c>
      <c r="AO292" s="15">
        <v>0</v>
      </c>
      <c r="AP292" s="15">
        <v>0</v>
      </c>
      <c r="AQ292" s="15">
        <f>SUM(AM292:AP292)</f>
        <v>0</v>
      </c>
      <c r="AR292" s="15" t="s">
        <v>62</v>
      </c>
      <c r="AS292" s="15" t="s">
        <v>92</v>
      </c>
      <c r="AT292" s="15" t="s">
        <v>64</v>
      </c>
      <c r="AU292" s="15">
        <v>7</v>
      </c>
      <c r="AV292" s="15">
        <v>0.73</v>
      </c>
      <c r="AW292" s="15">
        <v>0.4</v>
      </c>
      <c r="AX292" s="15">
        <v>0.89</v>
      </c>
      <c r="AY292" s="18">
        <v>0.8824</v>
      </c>
      <c r="AZ292" s="18">
        <v>1</v>
      </c>
      <c r="BA292" s="18">
        <v>0.8433</v>
      </c>
      <c r="BB292" s="15" t="s">
        <v>195</v>
      </c>
      <c r="BC292" s="15" t="s">
        <v>66</v>
      </c>
    </row>
    <row r="293" spans="1:55">
      <c r="A293" s="15" t="s">
        <v>57</v>
      </c>
      <c r="B293" s="15" t="s">
        <v>160</v>
      </c>
      <c r="C293" s="16" t="s">
        <v>94</v>
      </c>
      <c r="D293" s="17">
        <v>9</v>
      </c>
      <c r="E293" s="17" t="s">
        <v>680</v>
      </c>
      <c r="F293" s="15" t="s">
        <v>681</v>
      </c>
      <c r="G293" s="15">
        <v>24</v>
      </c>
      <c r="H293" s="15">
        <v>17</v>
      </c>
      <c r="I293" s="15">
        <v>0</v>
      </c>
      <c r="J293" s="15">
        <v>0</v>
      </c>
      <c r="K293" s="15">
        <f>H293-I293-J293</f>
        <v>0</v>
      </c>
      <c r="L293" s="18">
        <f>K293/G293</f>
        <v>0</v>
      </c>
      <c r="M293" s="16">
        <v>1.99</v>
      </c>
      <c r="N293" s="15">
        <v>6</v>
      </c>
      <c r="O293" s="15">
        <v>0</v>
      </c>
      <c r="P293" s="15">
        <f>N293-O293</f>
        <v>0</v>
      </c>
      <c r="Q293" s="18">
        <v>0.8077</v>
      </c>
      <c r="R293" s="19">
        <f>P293*Q293</f>
        <v>0</v>
      </c>
      <c r="S293" s="15">
        <v>0</v>
      </c>
      <c r="T293" s="15">
        <v>1</v>
      </c>
      <c r="U293" s="15">
        <v>0</v>
      </c>
      <c r="V293" s="19">
        <f>(((S293+T293)*Q293))+U293</f>
        <v>0</v>
      </c>
      <c r="W293" s="15">
        <v>0</v>
      </c>
      <c r="X293" s="15">
        <v>0</v>
      </c>
      <c r="Y293" s="15">
        <v>0</v>
      </c>
      <c r="Z293" s="19">
        <v>1.2912023</v>
      </c>
      <c r="AA293" s="18">
        <f>(K293+R293+V293-W293-X293-Y293-Z293)/G293</f>
        <v>0</v>
      </c>
      <c r="AB293" s="15">
        <f>IF((((G293*$AA$6)-K293-R293-V293+W293+X293+Y293+Z293)/Q293)&gt;0,ROUNDUP((((G293*$AA$6)-K293-R293-V293+W293+X293+Y293+Z293)/Q293),0),0)</f>
        <v>0</v>
      </c>
      <c r="AC293" s="15">
        <f>IF(((G293-K293-R293-V293+W293+X293+Y293+Z293)/Q293)&gt;0,ROUNDUP(((G293-K293-R293-V293+W293+X293+Y293+Z293)/Q293),0),0)</f>
        <v>0</v>
      </c>
      <c r="AD293" s="16">
        <f>IF((AND(L293&gt;0.9,AA293&gt;0.9)),"Category 1",IF((AND(L293&gt;0.85,AA293&gt;0.85)),"Category 2","None"))</f>
        <v>0</v>
      </c>
      <c r="AE293" s="15">
        <f>ROUNDUP(IF(OR(L293&lt;=0.85,(AA293&lt;=0.85)),0,IF((L293&lt;AA293),(K293-(G293*0.85)),((AA293*G293)-(G293*0.85)))),0)</f>
        <v>0</v>
      </c>
      <c r="AF293" s="18">
        <f>P293/(K293+P293)</f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f>SUM(AG293:AK293)</f>
        <v>0</v>
      </c>
      <c r="AM293" s="15">
        <v>6</v>
      </c>
      <c r="AN293" s="15">
        <v>0</v>
      </c>
      <c r="AO293" s="15">
        <v>0</v>
      </c>
      <c r="AP293" s="15">
        <v>0</v>
      </c>
      <c r="AQ293" s="15">
        <f>SUM(AM293:AP293)</f>
        <v>0</v>
      </c>
      <c r="AR293" s="15" t="s">
        <v>62</v>
      </c>
      <c r="AS293" s="15" t="s">
        <v>92</v>
      </c>
      <c r="AT293" s="15" t="s">
        <v>64</v>
      </c>
      <c r="AU293" s="15">
        <v>7</v>
      </c>
      <c r="AV293" s="15">
        <v>1.52</v>
      </c>
      <c r="AW293" s="15">
        <v>2.15</v>
      </c>
      <c r="AX293" s="15">
        <v>1.19</v>
      </c>
      <c r="AY293" s="18">
        <v>0.8333</v>
      </c>
      <c r="AZ293" s="18">
        <v>0.7895</v>
      </c>
      <c r="BA293" s="18">
        <v>0.8551</v>
      </c>
      <c r="BB293" s="15" t="s">
        <v>259</v>
      </c>
      <c r="BC293" s="15" t="s">
        <v>66</v>
      </c>
    </row>
    <row r="294" spans="1:55">
      <c r="A294" s="15" t="s">
        <v>67</v>
      </c>
      <c r="B294" s="15" t="s">
        <v>305</v>
      </c>
      <c r="C294" s="16" t="s">
        <v>94</v>
      </c>
      <c r="D294" s="17">
        <v>7</v>
      </c>
      <c r="E294" s="17" t="s">
        <v>682</v>
      </c>
      <c r="F294" s="15" t="s">
        <v>683</v>
      </c>
      <c r="G294" s="15">
        <v>11</v>
      </c>
      <c r="H294" s="15">
        <v>10</v>
      </c>
      <c r="I294" s="15">
        <v>1</v>
      </c>
      <c r="J294" s="15">
        <v>0</v>
      </c>
      <c r="K294" s="15">
        <f>H294-I294-J294</f>
        <v>0</v>
      </c>
      <c r="L294" s="18">
        <f>K294/G294</f>
        <v>0</v>
      </c>
      <c r="M294" s="16">
        <v>0.77</v>
      </c>
      <c r="N294" s="15">
        <v>7</v>
      </c>
      <c r="O294" s="15">
        <v>0</v>
      </c>
      <c r="P294" s="15">
        <f>N294-O294</f>
        <v>0</v>
      </c>
      <c r="Q294" s="18">
        <v>0.8824</v>
      </c>
      <c r="R294" s="19">
        <f>P294*Q294</f>
        <v>0</v>
      </c>
      <c r="S294" s="15">
        <v>0</v>
      </c>
      <c r="T294" s="15">
        <v>0</v>
      </c>
      <c r="U294" s="15">
        <v>1</v>
      </c>
      <c r="V294" s="19">
        <f>(((S294+T294)*Q294))+U294</f>
        <v>0</v>
      </c>
      <c r="W294" s="15">
        <v>0</v>
      </c>
      <c r="X294" s="15">
        <v>0</v>
      </c>
      <c r="Y294" s="15">
        <v>0</v>
      </c>
      <c r="Z294" s="19">
        <v>0.56301</v>
      </c>
      <c r="AA294" s="18">
        <f>(K294+R294+V294-W294-X294-Y294-Z294)/G294</f>
        <v>0</v>
      </c>
      <c r="AB294" s="15">
        <f>IF((((G294*$AA$6)-K294-R294-V294+W294+X294+Y294+Z294)/Q294)&gt;0,ROUNDUP((((G294*$AA$6)-K294-R294-V294+W294+X294+Y294+Z294)/Q294),0),0)</f>
        <v>0</v>
      </c>
      <c r="AC294" s="15">
        <f>IF(((G294-K294-R294-V294+W294+X294+Y294+Z294)/Q294)&gt;0,ROUNDUP(((G294-K294-R294-V294+W294+X294+Y294+Z294)/Q294),0),0)</f>
        <v>0</v>
      </c>
      <c r="AD294" s="16">
        <f>IF((AND(L294&gt;0.9,AA294&gt;0.9)),"Category 1",IF((AND(L294&gt;0.85,AA294&gt;0.85)),"Category 2","None"))</f>
        <v>0</v>
      </c>
      <c r="AE294" s="15">
        <f>ROUNDUP(IF(OR(L294&lt;=0.85,(AA294&lt;=0.85)),0,IF((L294&lt;AA294),(K294-(G294*0.85)),((AA294*G294)-(G294*0.85)))),0)</f>
        <v>0</v>
      </c>
      <c r="AF294" s="18">
        <f>P294/(K294+P294)</f>
        <v>0</v>
      </c>
      <c r="AG294" s="15">
        <v>0</v>
      </c>
      <c r="AH294" s="15">
        <v>3</v>
      </c>
      <c r="AI294" s="15">
        <v>0</v>
      </c>
      <c r="AJ294" s="15">
        <v>0</v>
      </c>
      <c r="AK294" s="15">
        <v>2</v>
      </c>
      <c r="AL294" s="15">
        <f>SUM(AG294:AK294)</f>
        <v>0</v>
      </c>
      <c r="AM294" s="15">
        <v>1</v>
      </c>
      <c r="AN294" s="15">
        <v>0</v>
      </c>
      <c r="AO294" s="15">
        <v>0</v>
      </c>
      <c r="AP294" s="15">
        <v>1</v>
      </c>
      <c r="AQ294" s="15">
        <f>SUM(AM294:AP294)</f>
        <v>0</v>
      </c>
      <c r="AR294" s="15" t="s">
        <v>62</v>
      </c>
      <c r="AS294" s="15" t="s">
        <v>71</v>
      </c>
      <c r="AT294" s="15" t="s">
        <v>64</v>
      </c>
      <c r="AU294" s="15">
        <v>7</v>
      </c>
      <c r="AV294" s="15">
        <v>0.83</v>
      </c>
      <c r="AW294" s="15">
        <v>0.58</v>
      </c>
      <c r="AX294" s="15">
        <v>0.89</v>
      </c>
      <c r="AY294" s="18">
        <v>0.9167</v>
      </c>
      <c r="AZ294" s="18">
        <v>0.8482</v>
      </c>
      <c r="BA294" s="18">
        <v>0.8433</v>
      </c>
      <c r="BB294" s="15" t="s">
        <v>195</v>
      </c>
      <c r="BC294" s="15" t="s">
        <v>66</v>
      </c>
    </row>
    <row r="295" spans="1:55">
      <c r="A295" s="15" t="s">
        <v>67</v>
      </c>
      <c r="B295" s="15" t="s">
        <v>73</v>
      </c>
      <c r="C295" s="16" t="s">
        <v>59</v>
      </c>
      <c r="D295" s="17">
        <v>8</v>
      </c>
      <c r="E295" s="17" t="s">
        <v>684</v>
      </c>
      <c r="F295" s="15" t="s">
        <v>685</v>
      </c>
      <c r="G295" s="15">
        <v>22</v>
      </c>
      <c r="H295" s="15">
        <v>18</v>
      </c>
      <c r="I295" s="15">
        <v>0</v>
      </c>
      <c r="J295" s="15">
        <v>0</v>
      </c>
      <c r="K295" s="15">
        <f>H295-I295-J295</f>
        <v>0</v>
      </c>
      <c r="L295" s="18">
        <f>K295/G295</f>
        <v>0</v>
      </c>
      <c r="M295" s="16">
        <v>2.14</v>
      </c>
      <c r="N295" s="15">
        <v>3</v>
      </c>
      <c r="O295" s="15">
        <v>0</v>
      </c>
      <c r="P295" s="15">
        <f>N295-O295</f>
        <v>0</v>
      </c>
      <c r="Q295" s="18">
        <v>0.4902</v>
      </c>
      <c r="R295" s="19">
        <f>P295*Q295</f>
        <v>0</v>
      </c>
      <c r="S295" s="15">
        <v>0</v>
      </c>
      <c r="T295" s="15">
        <v>0</v>
      </c>
      <c r="U295" s="15">
        <v>0</v>
      </c>
      <c r="V295" s="19">
        <f>(((S295+T295)*Q295))+U295</f>
        <v>0</v>
      </c>
      <c r="W295" s="15">
        <v>0</v>
      </c>
      <c r="X295" s="15">
        <v>1</v>
      </c>
      <c r="Y295" s="15">
        <v>0</v>
      </c>
      <c r="Z295" s="19">
        <v>1.3865303</v>
      </c>
      <c r="AA295" s="18">
        <f>(K295+R295+V295-W295-X295-Y295-Z295)/G295</f>
        <v>0</v>
      </c>
      <c r="AB295" s="15">
        <f>IF((((G295*$AA$6)-K295-R295-V295+W295+X295+Y295+Z295)/Q295)&gt;0,ROUNDUP((((G295*$AA$6)-K295-R295-V295+W295+X295+Y295+Z295)/Q295),0),0)</f>
        <v>0</v>
      </c>
      <c r="AC295" s="15">
        <f>IF(((G295-K295-R295-V295+W295+X295+Y295+Z295)/Q295)&gt;0,ROUNDUP(((G295-K295-R295-V295+W295+X295+Y295+Z295)/Q295),0),0)</f>
        <v>0</v>
      </c>
      <c r="AD295" s="16">
        <f>IF((AND(L295&gt;0.9,AA295&gt;0.9)),"Category 1",IF((AND(L295&gt;0.85,AA295&gt;0.85)),"Category 2","None"))</f>
        <v>0</v>
      </c>
      <c r="AE295" s="15">
        <f>ROUNDUP(IF(OR(L295&lt;=0.85,(AA295&lt;=0.85)),0,IF((L295&lt;AA295),(K295-(G295*0.85)),((AA295*G295)-(G295*0.85)))),0)</f>
        <v>0</v>
      </c>
      <c r="AF295" s="18">
        <f>P295/(K295+P295)</f>
        <v>0</v>
      </c>
      <c r="AG295" s="15">
        <v>0</v>
      </c>
      <c r="AH295" s="15">
        <v>0</v>
      </c>
      <c r="AI295" s="15">
        <v>0</v>
      </c>
      <c r="AJ295" s="15">
        <v>1</v>
      </c>
      <c r="AK295" s="15">
        <v>1</v>
      </c>
      <c r="AL295" s="15">
        <f>SUM(AG295:AK295)</f>
        <v>0</v>
      </c>
      <c r="AM295" s="15">
        <v>1</v>
      </c>
      <c r="AN295" s="15">
        <v>0</v>
      </c>
      <c r="AO295" s="15">
        <v>0</v>
      </c>
      <c r="AP295" s="15">
        <v>0</v>
      </c>
      <c r="AQ295" s="15">
        <f>SUM(AM295:AP295)</f>
        <v>0</v>
      </c>
      <c r="AR295" s="15" t="s">
        <v>62</v>
      </c>
      <c r="AS295" s="15" t="s">
        <v>76</v>
      </c>
      <c r="AT295" s="15" t="s">
        <v>64</v>
      </c>
      <c r="AU295" s="15">
        <v>2</v>
      </c>
      <c r="AV295" s="15">
        <v>2.4</v>
      </c>
      <c r="AW295" s="15">
        <v>1.68</v>
      </c>
      <c r="AX295" s="15">
        <v>1.64</v>
      </c>
      <c r="AY295" s="18">
        <v>0.5</v>
      </c>
      <c r="AZ295" s="18">
        <v>0.4737</v>
      </c>
      <c r="BA295" s="18">
        <v>0.6644</v>
      </c>
      <c r="BB295" s="15" t="s">
        <v>513</v>
      </c>
      <c r="BC295" s="15" t="s">
        <v>66</v>
      </c>
    </row>
    <row r="296" spans="1:55">
      <c r="A296" s="15" t="s">
        <v>83</v>
      </c>
      <c r="B296" s="15" t="s">
        <v>110</v>
      </c>
      <c r="C296" s="16" t="s">
        <v>94</v>
      </c>
      <c r="D296" s="17">
        <v>5</v>
      </c>
      <c r="E296" s="17" t="s">
        <v>686</v>
      </c>
      <c r="F296" s="15" t="s">
        <v>687</v>
      </c>
      <c r="G296" s="15">
        <v>15</v>
      </c>
      <c r="H296" s="15">
        <v>14</v>
      </c>
      <c r="I296" s="15">
        <v>0</v>
      </c>
      <c r="J296" s="15">
        <v>1</v>
      </c>
      <c r="K296" s="15">
        <f>H296-I296-J296</f>
        <v>0</v>
      </c>
      <c r="L296" s="18">
        <f>K296/G296</f>
        <v>0</v>
      </c>
      <c r="M296" s="16">
        <v>0.46</v>
      </c>
      <c r="N296" s="15">
        <v>2</v>
      </c>
      <c r="O296" s="15">
        <v>0</v>
      </c>
      <c r="P296" s="15">
        <f>N296-O296</f>
        <v>0</v>
      </c>
      <c r="Q296" s="18">
        <v>1</v>
      </c>
      <c r="R296" s="19">
        <f>P296*Q296</f>
        <v>0</v>
      </c>
      <c r="S296" s="15">
        <v>0</v>
      </c>
      <c r="T296" s="15">
        <v>1</v>
      </c>
      <c r="U296" s="15">
        <v>0</v>
      </c>
      <c r="V296" s="19">
        <f>(((S296+T296)*Q296))+U296</f>
        <v>0</v>
      </c>
      <c r="W296" s="15">
        <v>0</v>
      </c>
      <c r="X296" s="15">
        <v>0</v>
      </c>
      <c r="Y296" s="15">
        <v>0</v>
      </c>
      <c r="Z296" s="19">
        <v>0.270237</v>
      </c>
      <c r="AA296" s="18">
        <f>(K296+R296+V296-W296-X296-Y296-Z296)/G296</f>
        <v>0</v>
      </c>
      <c r="AB296" s="15">
        <f>IF((((G296*$AA$6)-K296-R296-V296+W296+X296+Y296+Z296)/Q296)&gt;0,ROUNDUP((((G296*$AA$6)-K296-R296-V296+W296+X296+Y296+Z296)/Q296),0),0)</f>
        <v>0</v>
      </c>
      <c r="AC296" s="15">
        <f>IF(((G296-K296-R296-V296+W296+X296+Y296+Z296)/Q296)&gt;0,ROUNDUP(((G296-K296-R296-V296+W296+X296+Y296+Z296)/Q296),0),0)</f>
        <v>0</v>
      </c>
      <c r="AD296" s="16">
        <f>IF((AND(L296&gt;0.9,AA296&gt;0.9)),"Category 1",IF((AND(L296&gt;0.85,AA296&gt;0.85)),"Category 2","None"))</f>
        <v>0</v>
      </c>
      <c r="AE296" s="15">
        <f>ROUNDUP(IF(OR(L296&lt;=0.85,(AA296&lt;=0.85)),0,IF((L296&lt;AA296),(K296-(G296*0.85)),((AA296*G296)-(G296*0.85)))),0)</f>
        <v>0</v>
      </c>
      <c r="AF296" s="18">
        <f>P296/(K296+P296)</f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1</v>
      </c>
      <c r="AL296" s="15">
        <f>SUM(AG296:AK296)</f>
        <v>0</v>
      </c>
      <c r="AM296" s="15">
        <v>0</v>
      </c>
      <c r="AN296" s="15">
        <v>0</v>
      </c>
      <c r="AO296" s="15">
        <v>0</v>
      </c>
      <c r="AP296" s="15">
        <v>1</v>
      </c>
      <c r="AQ296" s="15">
        <f>SUM(AM296:AP296)</f>
        <v>0</v>
      </c>
      <c r="AR296" s="15" t="s">
        <v>62</v>
      </c>
      <c r="AS296" s="15" t="s">
        <v>113</v>
      </c>
      <c r="AT296" s="15" t="s">
        <v>64</v>
      </c>
      <c r="AU296" s="15">
        <v>7</v>
      </c>
      <c r="AV296" s="15">
        <v>0.57</v>
      </c>
      <c r="AW296" s="15">
        <v>0.21</v>
      </c>
      <c r="AX296" s="15">
        <v>0.75</v>
      </c>
      <c r="AY296" s="18">
        <v>1</v>
      </c>
      <c r="AZ296" s="18">
        <v>1</v>
      </c>
      <c r="BA296" s="18">
        <v>0.8755</v>
      </c>
      <c r="BB296" s="15" t="s">
        <v>97</v>
      </c>
      <c r="BC296" s="15" t="s">
        <v>66</v>
      </c>
    </row>
    <row r="297" spans="1:55">
      <c r="A297" s="15" t="s">
        <v>83</v>
      </c>
      <c r="B297" s="15" t="s">
        <v>110</v>
      </c>
      <c r="C297" s="16" t="s">
        <v>78</v>
      </c>
      <c r="D297" s="17">
        <v>5</v>
      </c>
      <c r="E297" s="17" t="s">
        <v>688</v>
      </c>
      <c r="F297" s="15" t="s">
        <v>689</v>
      </c>
      <c r="G297" s="15">
        <v>19</v>
      </c>
      <c r="H297" s="15">
        <v>13</v>
      </c>
      <c r="I297" s="15">
        <v>0</v>
      </c>
      <c r="J297" s="15">
        <v>0</v>
      </c>
      <c r="K297" s="15">
        <f>H297-I297-J297</f>
        <v>0</v>
      </c>
      <c r="L297" s="18">
        <f>K297/G297</f>
        <v>0</v>
      </c>
      <c r="M297" s="16">
        <v>1.76</v>
      </c>
      <c r="N297" s="15">
        <v>5</v>
      </c>
      <c r="O297" s="15">
        <v>0</v>
      </c>
      <c r="P297" s="15">
        <f>N297-O297</f>
        <v>0</v>
      </c>
      <c r="Q297" s="18">
        <v>0.871</v>
      </c>
      <c r="R297" s="19">
        <f>P297*Q297</f>
        <v>0</v>
      </c>
      <c r="S297" s="15">
        <v>0</v>
      </c>
      <c r="T297" s="15">
        <v>0</v>
      </c>
      <c r="U297" s="15">
        <v>0</v>
      </c>
      <c r="V297" s="19">
        <f>(((S297+T297)*Q297))+U297</f>
        <v>0</v>
      </c>
      <c r="W297" s="15">
        <v>0</v>
      </c>
      <c r="X297" s="15">
        <v>0</v>
      </c>
      <c r="Y297" s="15">
        <v>0</v>
      </c>
      <c r="Z297" s="19">
        <v>1.6807116</v>
      </c>
      <c r="AA297" s="18">
        <f>(K297+R297+V297-W297-X297-Y297-Z297)/G297</f>
        <v>0</v>
      </c>
      <c r="AB297" s="15">
        <f>IF((((G297*$AA$6)-K297-R297-V297+W297+X297+Y297+Z297)/Q297)&gt;0,ROUNDUP((((G297*$AA$6)-K297-R297-V297+W297+X297+Y297+Z297)/Q297),0),0)</f>
        <v>0</v>
      </c>
      <c r="AC297" s="15">
        <f>IF(((G297-K297-R297-V297+W297+X297+Y297+Z297)/Q297)&gt;0,ROUNDUP(((G297-K297-R297-V297+W297+X297+Y297+Z297)/Q297),0),0)</f>
        <v>0</v>
      </c>
      <c r="AD297" s="16">
        <f>IF((AND(L297&gt;0.9,AA297&gt;0.9)),"Category 1",IF((AND(L297&gt;0.85,AA297&gt;0.85)),"Category 2","None"))</f>
        <v>0</v>
      </c>
      <c r="AE297" s="15">
        <f>ROUNDUP(IF(OR(L297&lt;=0.85,(AA297&lt;=0.85)),0,IF((L297&lt;AA297),(K297-(G297*0.85)),((AA297*G297)-(G297*0.85)))),0)</f>
        <v>0</v>
      </c>
      <c r="AF297" s="18">
        <f>P297/(K297+P297)</f>
        <v>0</v>
      </c>
      <c r="AG297" s="15">
        <v>0</v>
      </c>
      <c r="AH297" s="15">
        <v>3</v>
      </c>
      <c r="AI297" s="15">
        <v>0</v>
      </c>
      <c r="AJ297" s="15">
        <v>0</v>
      </c>
      <c r="AK297" s="15">
        <v>2</v>
      </c>
      <c r="AL297" s="15">
        <f>SUM(AG297:AK297)</f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f>SUM(AM297:AP297)</f>
        <v>0</v>
      </c>
      <c r="AR297" s="15" t="s">
        <v>62</v>
      </c>
      <c r="AS297" s="15" t="s">
        <v>113</v>
      </c>
      <c r="AT297" s="15" t="s">
        <v>64</v>
      </c>
      <c r="AU297" s="15">
        <v>3</v>
      </c>
      <c r="AV297" s="15">
        <v>2.25</v>
      </c>
      <c r="AW297" s="15">
        <v>0.8</v>
      </c>
      <c r="AX297" s="15">
        <v>1.57</v>
      </c>
      <c r="AY297" s="18">
        <v>0.8182</v>
      </c>
      <c r="AZ297" s="18">
        <v>1</v>
      </c>
      <c r="BA297" s="18">
        <v>0.8252</v>
      </c>
      <c r="BB297" s="15" t="s">
        <v>121</v>
      </c>
      <c r="BC297" s="15" t="s">
        <v>66</v>
      </c>
    </row>
    <row r="298" spans="1:55">
      <c r="A298" s="15" t="s">
        <v>83</v>
      </c>
      <c r="B298" s="15" t="s">
        <v>89</v>
      </c>
      <c r="C298" s="16" t="s">
        <v>690</v>
      </c>
      <c r="D298" s="17">
        <v>10</v>
      </c>
      <c r="E298" s="17" t="s">
        <v>691</v>
      </c>
      <c r="F298" s="15" t="s">
        <v>692</v>
      </c>
      <c r="G298" s="15">
        <v>200</v>
      </c>
      <c r="H298" s="15">
        <v>159</v>
      </c>
      <c r="I298" s="15">
        <v>0</v>
      </c>
      <c r="J298" s="15">
        <v>0</v>
      </c>
      <c r="K298" s="15">
        <f>H298-I298-J298</f>
        <v>0</v>
      </c>
      <c r="L298" s="18">
        <f>K298/G298</f>
        <v>0</v>
      </c>
      <c r="M298" s="16">
        <v>2.73</v>
      </c>
      <c r="N298" s="15">
        <v>58</v>
      </c>
      <c r="O298" s="15">
        <v>1</v>
      </c>
      <c r="P298" s="15">
        <f>N298-O298</f>
        <v>0</v>
      </c>
      <c r="Q298" s="18">
        <v>0.7692</v>
      </c>
      <c r="R298" s="19">
        <f>P298*Q298</f>
        <v>0</v>
      </c>
      <c r="S298" s="15">
        <v>0</v>
      </c>
      <c r="T298" s="15">
        <v>0</v>
      </c>
      <c r="U298" s="15">
        <v>0</v>
      </c>
      <c r="V298" s="19">
        <f>(((S298+T298)*Q298))+U298</f>
        <v>0</v>
      </c>
      <c r="W298" s="15">
        <v>1</v>
      </c>
      <c r="X298" s="15">
        <v>0</v>
      </c>
      <c r="Y298" s="15">
        <v>0</v>
      </c>
      <c r="Z298" s="19">
        <v>17.9942015</v>
      </c>
      <c r="AA298" s="18">
        <f>(K298+R298+V298-W298-X298-Y298-Z298)/G298</f>
        <v>0</v>
      </c>
      <c r="AB298" s="15">
        <f>IF((((G298*$AA$6)-K298-R298-V298+W298+X298+Y298+Z298)/Q298)&gt;0,ROUNDUP((((G298*$AA$6)-K298-R298-V298+W298+X298+Y298+Z298)/Q298),0),0)</f>
        <v>0</v>
      </c>
      <c r="AC298" s="15">
        <f>IF(((G298-K298-R298-V298+W298+X298+Y298+Z298)/Q298)&gt;0,ROUNDUP(((G298-K298-R298-V298+W298+X298+Y298+Z298)/Q298),0),0)</f>
        <v>0</v>
      </c>
      <c r="AD298" s="16">
        <f>IF((AND(L298&gt;0.9,AA298&gt;0.9)),"Category 1",IF((AND(L298&gt;0.85,AA298&gt;0.85)),"Category 2","None"))</f>
        <v>0</v>
      </c>
      <c r="AE298" s="15">
        <f>ROUNDUP(IF(OR(L298&lt;=0.85,(AA298&lt;=0.85)),0,IF((L298&lt;AA298),(K298-(G298*0.85)),((AA298*G298)-(G298*0.85)))),0)</f>
        <v>0</v>
      </c>
      <c r="AF298" s="18">
        <f>P298/(K298+P298)</f>
        <v>0</v>
      </c>
      <c r="AG298" s="15">
        <v>0</v>
      </c>
      <c r="AH298" s="15">
        <v>22</v>
      </c>
      <c r="AI298" s="15">
        <v>14</v>
      </c>
      <c r="AJ298" s="15">
        <v>16</v>
      </c>
      <c r="AK298" s="15">
        <v>6</v>
      </c>
      <c r="AL298" s="15">
        <f>SUM(AG298:AK298)</f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f>SUM(AM298:AP298)</f>
        <v>0</v>
      </c>
      <c r="AR298" s="15" t="s">
        <v>351</v>
      </c>
      <c r="AS298" s="15" t="s">
        <v>92</v>
      </c>
      <c r="AT298" s="15" t="s">
        <v>64</v>
      </c>
      <c r="AU298" s="15">
        <v>8</v>
      </c>
      <c r="AV298" s="15">
        <v>2.88</v>
      </c>
      <c r="AW298" s="15">
        <v>1.65</v>
      </c>
      <c r="AX298" s="15">
        <v>2.69</v>
      </c>
      <c r="AY298" s="18">
        <v>0.7785</v>
      </c>
      <c r="AZ298" s="18">
        <v>0.7083</v>
      </c>
      <c r="BA298" s="18">
        <v>0.7576</v>
      </c>
      <c r="BB298" s="15" t="s">
        <v>693</v>
      </c>
      <c r="BC298" s="15" t="s">
        <v>66</v>
      </c>
    </row>
    <row r="299" spans="1:55">
      <c r="A299" s="15" t="s">
        <v>57</v>
      </c>
      <c r="B299" s="15" t="s">
        <v>58</v>
      </c>
      <c r="C299" s="16" t="s">
        <v>690</v>
      </c>
      <c r="D299" s="17">
        <v>10</v>
      </c>
      <c r="E299" s="17" t="s">
        <v>694</v>
      </c>
      <c r="F299" s="15" t="s">
        <v>695</v>
      </c>
      <c r="G299" s="15">
        <v>98</v>
      </c>
      <c r="H299" s="15">
        <v>82</v>
      </c>
      <c r="I299" s="15">
        <v>2</v>
      </c>
      <c r="J299" s="15">
        <v>1</v>
      </c>
      <c r="K299" s="15">
        <f>H299-I299-J299</f>
        <v>0</v>
      </c>
      <c r="L299" s="18">
        <f>K299/G299</f>
        <v>0</v>
      </c>
      <c r="M299" s="16">
        <v>2.67</v>
      </c>
      <c r="N299" s="15">
        <v>27</v>
      </c>
      <c r="O299" s="15">
        <v>0</v>
      </c>
      <c r="P299" s="15">
        <f>N299-O299</f>
        <v>0</v>
      </c>
      <c r="Q299" s="18">
        <v>0.7586</v>
      </c>
      <c r="R299" s="19">
        <f>P299*Q299</f>
        <v>0</v>
      </c>
      <c r="S299" s="15">
        <v>0</v>
      </c>
      <c r="T299" s="15">
        <v>0</v>
      </c>
      <c r="U299" s="15">
        <v>2</v>
      </c>
      <c r="V299" s="19">
        <f>(((S299+T299)*Q299))+U299</f>
        <v>0</v>
      </c>
      <c r="W299" s="15">
        <v>1</v>
      </c>
      <c r="X299" s="15">
        <v>0</v>
      </c>
      <c r="Y299" s="15">
        <v>0</v>
      </c>
      <c r="Z299" s="19">
        <v>11.721606</v>
      </c>
      <c r="AA299" s="18">
        <f>(K299+R299+V299-W299-X299-Y299-Z299)/G299</f>
        <v>0</v>
      </c>
      <c r="AB299" s="15">
        <f>IF((((G299*$AA$6)-K299-R299-V299+W299+X299+Y299+Z299)/Q299)&gt;0,ROUNDUP((((G299*$AA$6)-K299-R299-V299+W299+X299+Y299+Z299)/Q299),0),0)</f>
        <v>0</v>
      </c>
      <c r="AC299" s="15">
        <f>IF(((G299-K299-R299-V299+W299+X299+Y299+Z299)/Q299)&gt;0,ROUNDUP(((G299-K299-R299-V299+W299+X299+Y299+Z299)/Q299),0),0)</f>
        <v>0</v>
      </c>
      <c r="AD299" s="16">
        <f>IF((AND(L299&gt;0.9,AA299&gt;0.9)),"Category 1",IF((AND(L299&gt;0.85,AA299&gt;0.85)),"Category 2","None"))</f>
        <v>0</v>
      </c>
      <c r="AE299" s="15">
        <f>ROUNDUP(IF(OR(L299&lt;=0.85,(AA299&lt;=0.85)),0,IF((L299&lt;AA299),(K299-(G299*0.85)),((AA299*G299)-(G299*0.85)))),0)</f>
        <v>0</v>
      </c>
      <c r="AF299" s="18">
        <f>P299/(K299+P299)</f>
        <v>0</v>
      </c>
      <c r="AG299" s="15">
        <v>0</v>
      </c>
      <c r="AH299" s="15">
        <v>8</v>
      </c>
      <c r="AI299" s="15">
        <v>3</v>
      </c>
      <c r="AJ299" s="15">
        <v>8</v>
      </c>
      <c r="AK299" s="15">
        <v>6</v>
      </c>
      <c r="AL299" s="15">
        <f>SUM(AG299:AK299)</f>
        <v>0</v>
      </c>
      <c r="AM299" s="15">
        <v>0</v>
      </c>
      <c r="AN299" s="15">
        <v>1</v>
      </c>
      <c r="AO299" s="15">
        <v>1</v>
      </c>
      <c r="AP299" s="15">
        <v>0</v>
      </c>
      <c r="AQ299" s="15">
        <f>SUM(AM299:AP299)</f>
        <v>0</v>
      </c>
      <c r="AR299" s="15" t="s">
        <v>351</v>
      </c>
      <c r="AS299" s="15" t="s">
        <v>63</v>
      </c>
      <c r="AT299" s="15" t="s">
        <v>64</v>
      </c>
      <c r="AU299" s="15">
        <v>8</v>
      </c>
      <c r="AV299" s="15">
        <v>2.92</v>
      </c>
      <c r="AW299" s="15">
        <v>1.39</v>
      </c>
      <c r="AX299" s="15">
        <v>2.69</v>
      </c>
      <c r="AY299" s="18">
        <v>0.7327</v>
      </c>
      <c r="AZ299" s="18">
        <v>0.9333</v>
      </c>
      <c r="BA299" s="18">
        <v>0.7576</v>
      </c>
      <c r="BB299" s="15" t="s">
        <v>693</v>
      </c>
      <c r="BC299" s="15" t="s">
        <v>66</v>
      </c>
    </row>
    <row r="300" spans="1:55">
      <c r="A300" s="15" t="s">
        <v>83</v>
      </c>
      <c r="B300" s="15" t="s">
        <v>135</v>
      </c>
      <c r="C300" s="16" t="s">
        <v>690</v>
      </c>
      <c r="D300" s="17">
        <v>12</v>
      </c>
      <c r="E300" s="17" t="s">
        <v>696</v>
      </c>
      <c r="F300" s="15" t="s">
        <v>697</v>
      </c>
      <c r="G300" s="15">
        <v>321</v>
      </c>
      <c r="H300" s="15">
        <v>271</v>
      </c>
      <c r="I300" s="15">
        <v>2</v>
      </c>
      <c r="J300" s="15">
        <v>3</v>
      </c>
      <c r="K300" s="15">
        <f>H300-I300-J300</f>
        <v>0</v>
      </c>
      <c r="L300" s="18">
        <f>K300/G300</f>
        <v>0</v>
      </c>
      <c r="M300" s="16">
        <v>2.85</v>
      </c>
      <c r="N300" s="15">
        <v>80</v>
      </c>
      <c r="O300" s="15">
        <v>0</v>
      </c>
      <c r="P300" s="15">
        <f>N300-O300</f>
        <v>0</v>
      </c>
      <c r="Q300" s="18">
        <v>0.8456</v>
      </c>
      <c r="R300" s="19">
        <f>P300*Q300</f>
        <v>0</v>
      </c>
      <c r="S300" s="15">
        <v>1</v>
      </c>
      <c r="T300" s="15">
        <v>0</v>
      </c>
      <c r="U300" s="15">
        <v>1</v>
      </c>
      <c r="V300" s="19">
        <f>(((S300+T300)*Q300))+U300</f>
        <v>0</v>
      </c>
      <c r="W300" s="15">
        <v>4</v>
      </c>
      <c r="X300" s="15">
        <v>3</v>
      </c>
      <c r="Y300" s="15">
        <v>0</v>
      </c>
      <c r="Z300" s="19">
        <v>41.5585061</v>
      </c>
      <c r="AA300" s="18">
        <f>(K300+R300+V300-W300-X300-Y300-Z300)/G300</f>
        <v>0</v>
      </c>
      <c r="AB300" s="15">
        <f>IF((((G300*$AA$6)-K300-R300-V300+W300+X300+Y300+Z300)/Q300)&gt;0,ROUNDUP((((G300*$AA$6)-K300-R300-V300+W300+X300+Y300+Z300)/Q300),0),0)</f>
        <v>0</v>
      </c>
      <c r="AC300" s="15">
        <f>IF(((G300-K300-R300-V300+W300+X300+Y300+Z300)/Q300)&gt;0,ROUNDUP(((G300-K300-R300-V300+W300+X300+Y300+Z300)/Q300),0),0)</f>
        <v>0</v>
      </c>
      <c r="AD300" s="16">
        <f>IF((AND(L300&gt;0.9,AA300&gt;0.9)),"Category 1",IF((AND(L300&gt;0.85,AA300&gt;0.85)),"Category 2","None"))</f>
        <v>0</v>
      </c>
      <c r="AE300" s="15">
        <f>ROUNDUP(IF(OR(L300&lt;=0.85,(AA300&lt;=0.85)),0,IF((L300&lt;AA300),(K300-(G300*0.85)),((AA300*G300)-(G300*0.85)))),0)</f>
        <v>0</v>
      </c>
      <c r="AF300" s="18">
        <f>P300/(K300+P300)</f>
        <v>0</v>
      </c>
      <c r="AG300" s="15">
        <v>0</v>
      </c>
      <c r="AH300" s="15">
        <v>21</v>
      </c>
      <c r="AI300" s="15">
        <v>13</v>
      </c>
      <c r="AJ300" s="15">
        <v>24</v>
      </c>
      <c r="AK300" s="15">
        <v>18</v>
      </c>
      <c r="AL300" s="15">
        <f>SUM(AG300:AK300)</f>
        <v>0</v>
      </c>
      <c r="AM300" s="15">
        <v>1</v>
      </c>
      <c r="AN300" s="15">
        <v>2</v>
      </c>
      <c r="AO300" s="15">
        <v>1</v>
      </c>
      <c r="AP300" s="15">
        <v>0</v>
      </c>
      <c r="AQ300" s="15">
        <f>SUM(AM300:AP300)</f>
        <v>0</v>
      </c>
      <c r="AR300" s="15" t="s">
        <v>351</v>
      </c>
      <c r="AS300" s="15" t="s">
        <v>113</v>
      </c>
      <c r="AT300" s="15" t="s">
        <v>64</v>
      </c>
      <c r="AU300" s="15">
        <v>8</v>
      </c>
      <c r="AV300" s="15">
        <v>3.23</v>
      </c>
      <c r="AW300" s="15">
        <v>1.67</v>
      </c>
      <c r="AX300" s="15">
        <v>2.69</v>
      </c>
      <c r="AY300" s="18">
        <v>0.8594</v>
      </c>
      <c r="AZ300" s="18">
        <v>0.806</v>
      </c>
      <c r="BA300" s="18">
        <v>0.7576</v>
      </c>
      <c r="BB300" s="15" t="s">
        <v>693</v>
      </c>
      <c r="BC300" s="15" t="s">
        <v>66</v>
      </c>
    </row>
    <row r="301" spans="1:55">
      <c r="A301" s="15" t="s">
        <v>67</v>
      </c>
      <c r="B301" s="15" t="s">
        <v>73</v>
      </c>
      <c r="C301" s="16" t="s">
        <v>690</v>
      </c>
      <c r="D301" s="17">
        <v>11</v>
      </c>
      <c r="E301" s="17" t="s">
        <v>698</v>
      </c>
      <c r="F301" s="15" t="s">
        <v>699</v>
      </c>
      <c r="G301" s="15">
        <v>203</v>
      </c>
      <c r="H301" s="15">
        <v>173</v>
      </c>
      <c r="I301" s="15">
        <v>0</v>
      </c>
      <c r="J301" s="15">
        <v>5</v>
      </c>
      <c r="K301" s="15">
        <f>H301-I301-J301</f>
        <v>0</v>
      </c>
      <c r="L301" s="18">
        <f>K301/G301</f>
        <v>0</v>
      </c>
      <c r="M301" s="16">
        <v>2.73</v>
      </c>
      <c r="N301" s="15">
        <v>52</v>
      </c>
      <c r="O301" s="15">
        <v>0</v>
      </c>
      <c r="P301" s="15">
        <f>N301-O301</f>
        <v>0</v>
      </c>
      <c r="Q301" s="18">
        <v>0.7792</v>
      </c>
      <c r="R301" s="19">
        <f>P301*Q301</f>
        <v>0</v>
      </c>
      <c r="S301" s="15">
        <v>5</v>
      </c>
      <c r="T301" s="15">
        <v>0</v>
      </c>
      <c r="U301" s="15">
        <v>0</v>
      </c>
      <c r="V301" s="19">
        <f>(((S301+T301)*Q301))+U301</f>
        <v>0</v>
      </c>
      <c r="W301" s="15">
        <v>8</v>
      </c>
      <c r="X301" s="15">
        <v>2</v>
      </c>
      <c r="Y301" s="15">
        <v>0</v>
      </c>
      <c r="Z301" s="19">
        <v>22.3888301</v>
      </c>
      <c r="AA301" s="18">
        <f>(K301+R301+V301-W301-X301-Y301-Z301)/G301</f>
        <v>0</v>
      </c>
      <c r="AB301" s="15">
        <f>IF((((G301*$AA$6)-K301-R301-V301+W301+X301+Y301+Z301)/Q301)&gt;0,ROUNDUP((((G301*$AA$6)-K301-R301-V301+W301+X301+Y301+Z301)/Q301),0),0)</f>
        <v>0</v>
      </c>
      <c r="AC301" s="15">
        <f>IF(((G301-K301-R301-V301+W301+X301+Y301+Z301)/Q301)&gt;0,ROUNDUP(((G301-K301-R301-V301+W301+X301+Y301+Z301)/Q301),0),0)</f>
        <v>0</v>
      </c>
      <c r="AD301" s="16">
        <f>IF((AND(L301&gt;0.9,AA301&gt;0.9)),"Category 1",IF((AND(L301&gt;0.85,AA301&gt;0.85)),"Category 2","None"))</f>
        <v>0</v>
      </c>
      <c r="AE301" s="15">
        <f>ROUNDUP(IF(OR(L301&lt;=0.85,(AA301&lt;=0.85)),0,IF((L301&lt;AA301),(K301-(G301*0.85)),((AA301*G301)-(G301*0.85)))),0)</f>
        <v>0</v>
      </c>
      <c r="AF301" s="18">
        <f>P301/(K301+P301)</f>
        <v>0</v>
      </c>
      <c r="AG301" s="15">
        <v>0</v>
      </c>
      <c r="AH301" s="15">
        <v>25</v>
      </c>
      <c r="AI301" s="15">
        <v>6</v>
      </c>
      <c r="AJ301" s="15">
        <v>12</v>
      </c>
      <c r="AK301" s="15">
        <v>3</v>
      </c>
      <c r="AL301" s="15">
        <f>SUM(AG301:AK301)</f>
        <v>0</v>
      </c>
      <c r="AM301" s="15">
        <v>3</v>
      </c>
      <c r="AN301" s="15">
        <v>2</v>
      </c>
      <c r="AO301" s="15">
        <v>0</v>
      </c>
      <c r="AP301" s="15">
        <v>1</v>
      </c>
      <c r="AQ301" s="15">
        <f>SUM(AM301:AP301)</f>
        <v>0</v>
      </c>
      <c r="AR301" s="15" t="s">
        <v>351</v>
      </c>
      <c r="AS301" s="15" t="s">
        <v>76</v>
      </c>
      <c r="AT301" s="15" t="s">
        <v>64</v>
      </c>
      <c r="AU301" s="15">
        <v>8</v>
      </c>
      <c r="AV301" s="15">
        <v>2.98</v>
      </c>
      <c r="AW301" s="15">
        <v>1.67</v>
      </c>
      <c r="AX301" s="15">
        <v>2.69</v>
      </c>
      <c r="AY301" s="18">
        <v>0.7886</v>
      </c>
      <c r="AZ301" s="18">
        <v>0.7419</v>
      </c>
      <c r="BA301" s="18">
        <v>0.7576</v>
      </c>
      <c r="BB301" s="15" t="s">
        <v>693</v>
      </c>
      <c r="BC301" s="15" t="s">
        <v>66</v>
      </c>
    </row>
    <row r="302" spans="1:55">
      <c r="A302" s="15" t="s">
        <v>67</v>
      </c>
      <c r="B302" s="15" t="s">
        <v>100</v>
      </c>
      <c r="C302" s="16" t="s">
        <v>690</v>
      </c>
      <c r="D302" s="17">
        <v>12</v>
      </c>
      <c r="E302" s="17" t="s">
        <v>700</v>
      </c>
      <c r="F302" s="15" t="s">
        <v>701</v>
      </c>
      <c r="G302" s="15">
        <v>305</v>
      </c>
      <c r="H302" s="15">
        <v>262</v>
      </c>
      <c r="I302" s="15">
        <v>3</v>
      </c>
      <c r="J302" s="15">
        <v>2</v>
      </c>
      <c r="K302" s="15">
        <f>H302-I302-J302</f>
        <v>0</v>
      </c>
      <c r="L302" s="18">
        <f>K302/G302</f>
        <v>0</v>
      </c>
      <c r="M302" s="16">
        <v>3.16</v>
      </c>
      <c r="N302" s="15">
        <v>82</v>
      </c>
      <c r="O302" s="15">
        <v>1</v>
      </c>
      <c r="P302" s="15">
        <f>N302-O302</f>
        <v>0</v>
      </c>
      <c r="Q302" s="18">
        <v>0.8112</v>
      </c>
      <c r="R302" s="19">
        <f>P302*Q302</f>
        <v>0</v>
      </c>
      <c r="S302" s="15">
        <v>0</v>
      </c>
      <c r="T302" s="15">
        <v>0</v>
      </c>
      <c r="U302" s="15">
        <v>3</v>
      </c>
      <c r="V302" s="19">
        <f>(((S302+T302)*Q302))+U302</f>
        <v>0</v>
      </c>
      <c r="W302" s="15">
        <v>0</v>
      </c>
      <c r="X302" s="15">
        <v>0</v>
      </c>
      <c r="Y302" s="15">
        <v>0</v>
      </c>
      <c r="Z302" s="19">
        <v>38.0053027</v>
      </c>
      <c r="AA302" s="18">
        <f>(K302+R302+V302-W302-X302-Y302-Z302)/G302</f>
        <v>0</v>
      </c>
      <c r="AB302" s="15">
        <f>IF((((G302*$AA$6)-K302-R302-V302+W302+X302+Y302+Z302)/Q302)&gt;0,ROUNDUP((((G302*$AA$6)-K302-R302-V302+W302+X302+Y302+Z302)/Q302),0),0)</f>
        <v>0</v>
      </c>
      <c r="AC302" s="15">
        <f>IF(((G302-K302-R302-V302+W302+X302+Y302+Z302)/Q302)&gt;0,ROUNDUP(((G302-K302-R302-V302+W302+X302+Y302+Z302)/Q302),0),0)</f>
        <v>0</v>
      </c>
      <c r="AD302" s="16">
        <f>IF((AND(L302&gt;0.9,AA302&gt;0.9)),"Category 1",IF((AND(L302&gt;0.85,AA302&gt;0.85)),"Category 2","None"))</f>
        <v>0</v>
      </c>
      <c r="AE302" s="15">
        <f>ROUNDUP(IF(OR(L302&lt;=0.85,(AA302&lt;=0.85)),0,IF((L302&lt;AA302),(K302-(G302*0.85)),((AA302*G302)-(G302*0.85)))),0)</f>
        <v>0</v>
      </c>
      <c r="AF302" s="18">
        <f>P302/(K302+P302)</f>
        <v>0</v>
      </c>
      <c r="AG302" s="15">
        <v>0</v>
      </c>
      <c r="AH302" s="15">
        <v>24</v>
      </c>
      <c r="AI302" s="15">
        <v>15</v>
      </c>
      <c r="AJ302" s="15">
        <v>21</v>
      </c>
      <c r="AK302" s="15">
        <v>11</v>
      </c>
      <c r="AL302" s="15">
        <f>SUM(AG302:AK302)</f>
        <v>0</v>
      </c>
      <c r="AM302" s="15">
        <v>5</v>
      </c>
      <c r="AN302" s="15">
        <v>2</v>
      </c>
      <c r="AO302" s="15">
        <v>3</v>
      </c>
      <c r="AP302" s="15">
        <v>1</v>
      </c>
      <c r="AQ302" s="15">
        <f>SUM(AM302:AP302)</f>
        <v>0</v>
      </c>
      <c r="AR302" s="15" t="s">
        <v>351</v>
      </c>
      <c r="AS302" s="15" t="s">
        <v>81</v>
      </c>
      <c r="AT302" s="15" t="s">
        <v>64</v>
      </c>
      <c r="AU302" s="15">
        <v>8</v>
      </c>
      <c r="AV302" s="15">
        <v>3.46</v>
      </c>
      <c r="AW302" s="15">
        <v>1.83</v>
      </c>
      <c r="AX302" s="15">
        <v>2.69</v>
      </c>
      <c r="AY302" s="18">
        <v>0.8191</v>
      </c>
      <c r="AZ302" s="18">
        <v>0.7778</v>
      </c>
      <c r="BA302" s="18">
        <v>0.7576</v>
      </c>
      <c r="BB302" s="15" t="s">
        <v>693</v>
      </c>
      <c r="BC302" s="15" t="s">
        <v>66</v>
      </c>
    </row>
    <row r="303" spans="1:55">
      <c r="A303" s="15" t="s">
        <v>57</v>
      </c>
      <c r="B303" s="15" t="s">
        <v>127</v>
      </c>
      <c r="C303" s="16" t="s">
        <v>690</v>
      </c>
      <c r="D303" s="17">
        <v>10</v>
      </c>
      <c r="E303" s="17" t="s">
        <v>702</v>
      </c>
      <c r="F303" s="15" t="s">
        <v>703</v>
      </c>
      <c r="G303" s="15">
        <v>258</v>
      </c>
      <c r="H303" s="15">
        <v>217</v>
      </c>
      <c r="I303" s="15">
        <v>1</v>
      </c>
      <c r="J303" s="15">
        <v>1</v>
      </c>
      <c r="K303" s="15">
        <f>H303-I303-J303</f>
        <v>0</v>
      </c>
      <c r="L303" s="18">
        <f>K303/G303</f>
        <v>0</v>
      </c>
      <c r="M303" s="16">
        <v>2.22</v>
      </c>
      <c r="N303" s="15">
        <v>52</v>
      </c>
      <c r="O303" s="15">
        <v>0</v>
      </c>
      <c r="P303" s="15">
        <f>N303-O303</f>
        <v>0</v>
      </c>
      <c r="Q303" s="18">
        <v>0.8667</v>
      </c>
      <c r="R303" s="19">
        <f>P303*Q303</f>
        <v>0</v>
      </c>
      <c r="S303" s="15">
        <v>2</v>
      </c>
      <c r="T303" s="15">
        <v>0</v>
      </c>
      <c r="U303" s="15">
        <v>1</v>
      </c>
      <c r="V303" s="19">
        <f>(((S303+T303)*Q303))+U303</f>
        <v>0</v>
      </c>
      <c r="W303" s="15">
        <v>2</v>
      </c>
      <c r="X303" s="15">
        <v>1</v>
      </c>
      <c r="Y303" s="15">
        <v>0</v>
      </c>
      <c r="Z303" s="19">
        <v>21.2700467</v>
      </c>
      <c r="AA303" s="18">
        <f>(K303+R303+V303-W303-X303-Y303-Z303)/G303</f>
        <v>0</v>
      </c>
      <c r="AB303" s="15">
        <f>IF((((G303*$AA$6)-K303-R303-V303+W303+X303+Y303+Z303)/Q303)&gt;0,ROUNDUP((((G303*$AA$6)-K303-R303-V303+W303+X303+Y303+Z303)/Q303),0),0)</f>
        <v>0</v>
      </c>
      <c r="AC303" s="15">
        <f>IF(((G303-K303-R303-V303+W303+X303+Y303+Z303)/Q303)&gt;0,ROUNDUP(((G303-K303-R303-V303+W303+X303+Y303+Z303)/Q303),0),0)</f>
        <v>0</v>
      </c>
      <c r="AD303" s="16">
        <f>IF((AND(L303&gt;0.9,AA303&gt;0.9)),"Category 1",IF((AND(L303&gt;0.85,AA303&gt;0.85)),"Category 2","None"))</f>
        <v>0</v>
      </c>
      <c r="AE303" s="15">
        <f>ROUNDUP(IF(OR(L303&lt;=0.85,(AA303&lt;=0.85)),0,IF((L303&lt;AA303),(K303-(G303*0.85)),((AA303*G303)-(G303*0.85)))),0)</f>
        <v>0</v>
      </c>
      <c r="AF303" s="18">
        <f>P303/(K303+P303)</f>
        <v>0</v>
      </c>
      <c r="AG303" s="15">
        <v>0</v>
      </c>
      <c r="AH303" s="15">
        <v>20</v>
      </c>
      <c r="AI303" s="15">
        <v>11</v>
      </c>
      <c r="AJ303" s="15">
        <v>10</v>
      </c>
      <c r="AK303" s="15">
        <v>7</v>
      </c>
      <c r="AL303" s="15">
        <f>SUM(AG303:AK303)</f>
        <v>0</v>
      </c>
      <c r="AM303" s="15">
        <v>1</v>
      </c>
      <c r="AN303" s="15">
        <v>0</v>
      </c>
      <c r="AO303" s="15">
        <v>1</v>
      </c>
      <c r="AP303" s="15">
        <v>2</v>
      </c>
      <c r="AQ303" s="15">
        <f>SUM(AM303:AP303)</f>
        <v>0</v>
      </c>
      <c r="AR303" s="15" t="s">
        <v>351</v>
      </c>
      <c r="AS303" s="15" t="s">
        <v>63</v>
      </c>
      <c r="AT303" s="15" t="s">
        <v>64</v>
      </c>
      <c r="AU303" s="15">
        <v>8</v>
      </c>
      <c r="AV303" s="15">
        <v>3.03</v>
      </c>
      <c r="AW303" s="15">
        <v>1.41</v>
      </c>
      <c r="AX303" s="15">
        <v>2.69</v>
      </c>
      <c r="AY303" s="18">
        <v>0.8387</v>
      </c>
      <c r="AZ303" s="18">
        <v>0.8966</v>
      </c>
      <c r="BA303" s="18">
        <v>0.7576</v>
      </c>
      <c r="BB303" s="15" t="s">
        <v>693</v>
      </c>
      <c r="BC303" s="15" t="s">
        <v>66</v>
      </c>
    </row>
    <row r="304" spans="1:55">
      <c r="A304" s="15" t="s">
        <v>83</v>
      </c>
      <c r="B304" s="15" t="s">
        <v>84</v>
      </c>
      <c r="C304" s="16" t="s">
        <v>690</v>
      </c>
      <c r="D304" s="17">
        <v>12</v>
      </c>
      <c r="E304" s="17" t="s">
        <v>704</v>
      </c>
      <c r="F304" s="15" t="s">
        <v>705</v>
      </c>
      <c r="G304" s="15">
        <v>290</v>
      </c>
      <c r="H304" s="15">
        <v>249</v>
      </c>
      <c r="I304" s="15">
        <v>0</v>
      </c>
      <c r="J304" s="15">
        <v>1</v>
      </c>
      <c r="K304" s="15">
        <f>H304-I304-J304</f>
        <v>0</v>
      </c>
      <c r="L304" s="18">
        <f>K304/G304</f>
        <v>0</v>
      </c>
      <c r="M304" s="16">
        <v>2.52</v>
      </c>
      <c r="N304" s="15">
        <v>72</v>
      </c>
      <c r="O304" s="15">
        <v>2</v>
      </c>
      <c r="P304" s="15">
        <f>N304-O304</f>
        <v>0</v>
      </c>
      <c r="Q304" s="18">
        <v>0.8361</v>
      </c>
      <c r="R304" s="19">
        <f>P304*Q304</f>
        <v>0</v>
      </c>
      <c r="S304" s="15">
        <v>2</v>
      </c>
      <c r="T304" s="15">
        <v>0</v>
      </c>
      <c r="U304" s="15">
        <v>0</v>
      </c>
      <c r="V304" s="19">
        <f>(((S304+T304)*Q304))+U304</f>
        <v>0</v>
      </c>
      <c r="W304" s="15">
        <v>5</v>
      </c>
      <c r="X304" s="15">
        <v>0</v>
      </c>
      <c r="Y304" s="15">
        <v>0</v>
      </c>
      <c r="Z304" s="19">
        <v>29.901849</v>
      </c>
      <c r="AA304" s="18">
        <f>(K304+R304+V304-W304-X304-Y304-Z304)/G304</f>
        <v>0</v>
      </c>
      <c r="AB304" s="15">
        <f>IF((((G304*$AA$6)-K304-R304-V304+W304+X304+Y304+Z304)/Q304)&gt;0,ROUNDUP((((G304*$AA$6)-K304-R304-V304+W304+X304+Y304+Z304)/Q304),0),0)</f>
        <v>0</v>
      </c>
      <c r="AC304" s="15">
        <f>IF(((G304-K304-R304-V304+W304+X304+Y304+Z304)/Q304)&gt;0,ROUNDUP(((G304-K304-R304-V304+W304+X304+Y304+Z304)/Q304),0),0)</f>
        <v>0</v>
      </c>
      <c r="AD304" s="16">
        <f>IF((AND(L304&gt;0.9,AA304&gt;0.9)),"Category 1",IF((AND(L304&gt;0.85,AA304&gt;0.85)),"Category 2","None"))</f>
        <v>0</v>
      </c>
      <c r="AE304" s="15">
        <f>ROUNDUP(IF(OR(L304&lt;=0.85,(AA304&lt;=0.85)),0,IF((L304&lt;AA304),(K304-(G304*0.85)),((AA304*G304)-(G304*0.85)))),0)</f>
        <v>0</v>
      </c>
      <c r="AF304" s="18">
        <f>P304/(K304+P304)</f>
        <v>0</v>
      </c>
      <c r="AG304" s="15">
        <v>2</v>
      </c>
      <c r="AH304" s="15">
        <v>25</v>
      </c>
      <c r="AI304" s="15">
        <v>11</v>
      </c>
      <c r="AJ304" s="15">
        <v>11</v>
      </c>
      <c r="AK304" s="15">
        <v>13</v>
      </c>
      <c r="AL304" s="15">
        <f>SUM(AG304:AK304)</f>
        <v>0</v>
      </c>
      <c r="AM304" s="15">
        <v>6</v>
      </c>
      <c r="AN304" s="15">
        <v>2</v>
      </c>
      <c r="AO304" s="15">
        <v>2</v>
      </c>
      <c r="AP304" s="15">
        <v>0</v>
      </c>
      <c r="AQ304" s="15">
        <f>SUM(AM304:AP304)</f>
        <v>0</v>
      </c>
      <c r="AR304" s="15" t="s">
        <v>351</v>
      </c>
      <c r="AS304" s="15" t="s">
        <v>87</v>
      </c>
      <c r="AT304" s="15" t="s">
        <v>64</v>
      </c>
      <c r="AU304" s="15">
        <v>8</v>
      </c>
      <c r="AV304" s="15">
        <v>2.99</v>
      </c>
      <c r="AW304" s="15">
        <v>1.4</v>
      </c>
      <c r="AX304" s="15">
        <v>2.69</v>
      </c>
      <c r="AY304" s="18">
        <v>0.8642</v>
      </c>
      <c r="AZ304" s="18">
        <v>0.7763</v>
      </c>
      <c r="BA304" s="18">
        <v>0.7576</v>
      </c>
      <c r="BB304" s="15" t="s">
        <v>693</v>
      </c>
      <c r="BC304" s="15" t="s">
        <v>66</v>
      </c>
    </row>
    <row r="305" spans="1:55">
      <c r="A305" s="15" t="s">
        <v>83</v>
      </c>
      <c r="B305" s="15" t="s">
        <v>144</v>
      </c>
      <c r="C305" s="16" t="s">
        <v>690</v>
      </c>
      <c r="D305" s="17">
        <v>11</v>
      </c>
      <c r="E305" s="17" t="s">
        <v>706</v>
      </c>
      <c r="F305" s="15" t="s">
        <v>707</v>
      </c>
      <c r="G305" s="15">
        <v>277</v>
      </c>
      <c r="H305" s="15">
        <v>250</v>
      </c>
      <c r="I305" s="15">
        <v>4</v>
      </c>
      <c r="J305" s="15">
        <v>0</v>
      </c>
      <c r="K305" s="15">
        <f>H305-I305-J305</f>
        <v>0</v>
      </c>
      <c r="L305" s="18">
        <f>K305/G305</f>
        <v>0</v>
      </c>
      <c r="M305" s="16">
        <v>2.41</v>
      </c>
      <c r="N305" s="15">
        <v>62</v>
      </c>
      <c r="O305" s="15">
        <v>0</v>
      </c>
      <c r="P305" s="15">
        <f>N305-O305</f>
        <v>0</v>
      </c>
      <c r="Q305" s="18">
        <v>0.8618</v>
      </c>
      <c r="R305" s="19">
        <f>P305*Q305</f>
        <v>0</v>
      </c>
      <c r="S305" s="15">
        <v>0</v>
      </c>
      <c r="T305" s="15">
        <v>0</v>
      </c>
      <c r="U305" s="15">
        <v>2</v>
      </c>
      <c r="V305" s="19">
        <f>(((S305+T305)*Q305))+U305</f>
        <v>0</v>
      </c>
      <c r="W305" s="15">
        <v>10</v>
      </c>
      <c r="X305" s="15">
        <v>1</v>
      </c>
      <c r="Y305" s="15">
        <v>0</v>
      </c>
      <c r="Z305" s="19">
        <v>28.4484459</v>
      </c>
      <c r="AA305" s="18">
        <f>(K305+R305+V305-W305-X305-Y305-Z305)/G305</f>
        <v>0</v>
      </c>
      <c r="AB305" s="15">
        <f>IF((((G305*$AA$6)-K305-R305-V305+W305+X305+Y305+Z305)/Q305)&gt;0,ROUNDUP((((G305*$AA$6)-K305-R305-V305+W305+X305+Y305+Z305)/Q305),0),0)</f>
        <v>0</v>
      </c>
      <c r="AC305" s="15">
        <f>IF(((G305-K305-R305-V305+W305+X305+Y305+Z305)/Q305)&gt;0,ROUNDUP(((G305-K305-R305-V305+W305+X305+Y305+Z305)/Q305),0),0)</f>
        <v>0</v>
      </c>
      <c r="AD305" s="16">
        <f>IF((AND(L305&gt;0.9,AA305&gt;0.9)),"Category 1",IF((AND(L305&gt;0.85,AA305&gt;0.85)),"Category 2","None"))</f>
        <v>0</v>
      </c>
      <c r="AE305" s="15">
        <f>ROUNDUP(IF(OR(L305&lt;=0.85,(AA305&lt;=0.85)),0,IF((L305&lt;AA305),(K305-(G305*0.85)),((AA305*G305)-(G305*0.85)))),0)</f>
        <v>0</v>
      </c>
      <c r="AF305" s="18">
        <f>P305/(K305+P305)</f>
        <v>0</v>
      </c>
      <c r="AG305" s="15">
        <v>0</v>
      </c>
      <c r="AH305" s="15">
        <v>28</v>
      </c>
      <c r="AI305" s="15">
        <v>9</v>
      </c>
      <c r="AJ305" s="15">
        <v>7</v>
      </c>
      <c r="AK305" s="15">
        <v>7</v>
      </c>
      <c r="AL305" s="15">
        <f>SUM(AG305:AK305)</f>
        <v>0</v>
      </c>
      <c r="AM305" s="15">
        <v>6</v>
      </c>
      <c r="AN305" s="15">
        <v>3</v>
      </c>
      <c r="AO305" s="15">
        <v>1</v>
      </c>
      <c r="AP305" s="15">
        <v>1</v>
      </c>
      <c r="AQ305" s="15">
        <f>SUM(AM305:AP305)</f>
        <v>0</v>
      </c>
      <c r="AR305" s="15" t="s">
        <v>351</v>
      </c>
      <c r="AS305" s="15" t="s">
        <v>71</v>
      </c>
      <c r="AT305" s="15" t="s">
        <v>64</v>
      </c>
      <c r="AU305" s="15">
        <v>8</v>
      </c>
      <c r="AV305" s="15">
        <v>2.72</v>
      </c>
      <c r="AW305" s="15">
        <v>1.56</v>
      </c>
      <c r="AX305" s="15">
        <v>2.69</v>
      </c>
      <c r="AY305" s="18">
        <v>0.8857</v>
      </c>
      <c r="AZ305" s="18">
        <v>0.8028</v>
      </c>
      <c r="BA305" s="18">
        <v>0.7576</v>
      </c>
      <c r="BB305" s="15" t="s">
        <v>693</v>
      </c>
      <c r="BC305" s="15" t="s">
        <v>66</v>
      </c>
    </row>
    <row r="306" spans="1:55">
      <c r="A306" s="15" t="s">
        <v>83</v>
      </c>
      <c r="B306" s="15" t="s">
        <v>223</v>
      </c>
      <c r="C306" s="16" t="s">
        <v>690</v>
      </c>
      <c r="D306" s="17">
        <v>12</v>
      </c>
      <c r="E306" s="17" t="s">
        <v>708</v>
      </c>
      <c r="F306" s="15" t="s">
        <v>709</v>
      </c>
      <c r="G306" s="15">
        <v>296</v>
      </c>
      <c r="H306" s="15">
        <v>253</v>
      </c>
      <c r="I306" s="15">
        <v>2</v>
      </c>
      <c r="J306" s="15">
        <v>3</v>
      </c>
      <c r="K306" s="15">
        <f>H306-I306-J306</f>
        <v>0</v>
      </c>
      <c r="L306" s="18">
        <f>K306/G306</f>
        <v>0</v>
      </c>
      <c r="M306" s="16">
        <v>2.61</v>
      </c>
      <c r="N306" s="15">
        <v>70</v>
      </c>
      <c r="O306" s="15">
        <v>0</v>
      </c>
      <c r="P306" s="15">
        <f>N306-O306</f>
        <v>0</v>
      </c>
      <c r="Q306" s="18">
        <v>0.7935</v>
      </c>
      <c r="R306" s="19">
        <f>P306*Q306</f>
        <v>0</v>
      </c>
      <c r="S306" s="15">
        <v>0</v>
      </c>
      <c r="T306" s="15">
        <v>0</v>
      </c>
      <c r="U306" s="15">
        <v>2</v>
      </c>
      <c r="V306" s="19">
        <f>(((S306+T306)*Q306))+U306</f>
        <v>0</v>
      </c>
      <c r="W306" s="15">
        <v>6</v>
      </c>
      <c r="X306" s="15">
        <v>0</v>
      </c>
      <c r="Y306" s="15">
        <v>0</v>
      </c>
      <c r="Z306" s="19">
        <v>36.7452243</v>
      </c>
      <c r="AA306" s="18">
        <f>(K306+R306+V306-W306-X306-Y306-Z306)/G306</f>
        <v>0</v>
      </c>
      <c r="AB306" s="15">
        <f>IF((((G306*$AA$6)-K306-R306-V306+W306+X306+Y306+Z306)/Q306)&gt;0,ROUNDUP((((G306*$AA$6)-K306-R306-V306+W306+X306+Y306+Z306)/Q306),0),0)</f>
        <v>0</v>
      </c>
      <c r="AC306" s="15">
        <f>IF(((G306-K306-R306-V306+W306+X306+Y306+Z306)/Q306)&gt;0,ROUNDUP(((G306-K306-R306-V306+W306+X306+Y306+Z306)/Q306),0),0)</f>
        <v>0</v>
      </c>
      <c r="AD306" s="16">
        <f>IF((AND(L306&gt;0.9,AA306&gt;0.9)),"Category 1",IF((AND(L306&gt;0.85,AA306&gt;0.85)),"Category 2","None"))</f>
        <v>0</v>
      </c>
      <c r="AE306" s="15">
        <f>ROUNDUP(IF(OR(L306&lt;=0.85,(AA306&lt;=0.85)),0,IF((L306&lt;AA306),(K306-(G306*0.85)),((AA306*G306)-(G306*0.85)))),0)</f>
        <v>0</v>
      </c>
      <c r="AF306" s="18">
        <f>P306/(K306+P306)</f>
        <v>0</v>
      </c>
      <c r="AG306" s="15">
        <v>0</v>
      </c>
      <c r="AH306" s="15">
        <v>20</v>
      </c>
      <c r="AI306" s="15">
        <v>7</v>
      </c>
      <c r="AJ306" s="15">
        <v>22</v>
      </c>
      <c r="AK306" s="15">
        <v>9</v>
      </c>
      <c r="AL306" s="15">
        <f>SUM(AG306:AK306)</f>
        <v>0</v>
      </c>
      <c r="AM306" s="15">
        <v>5</v>
      </c>
      <c r="AN306" s="15">
        <v>2</v>
      </c>
      <c r="AO306" s="15">
        <v>5</v>
      </c>
      <c r="AP306" s="15">
        <v>0</v>
      </c>
      <c r="AQ306" s="15">
        <f>SUM(AM306:AP306)</f>
        <v>0</v>
      </c>
      <c r="AR306" s="15" t="s">
        <v>351</v>
      </c>
      <c r="AS306" s="15" t="s">
        <v>87</v>
      </c>
      <c r="AT306" s="15" t="s">
        <v>64</v>
      </c>
      <c r="AU306" s="15">
        <v>8</v>
      </c>
      <c r="AV306" s="15">
        <v>2.84</v>
      </c>
      <c r="AW306" s="15">
        <v>1.86</v>
      </c>
      <c r="AX306" s="15">
        <v>2.69</v>
      </c>
      <c r="AY306" s="18">
        <v>0.799</v>
      </c>
      <c r="AZ306" s="18">
        <v>0.7761</v>
      </c>
      <c r="BA306" s="18">
        <v>0.7576</v>
      </c>
      <c r="BB306" s="15" t="s">
        <v>693</v>
      </c>
      <c r="BC306" s="15" t="s">
        <v>66</v>
      </c>
    </row>
    <row r="307" spans="1:55">
      <c r="A307" s="15" t="s">
        <v>67</v>
      </c>
      <c r="B307" s="15" t="s">
        <v>200</v>
      </c>
      <c r="C307" s="16" t="s">
        <v>690</v>
      </c>
      <c r="D307" s="17">
        <v>11</v>
      </c>
      <c r="E307" s="17" t="s">
        <v>710</v>
      </c>
      <c r="F307" s="15" t="s">
        <v>711</v>
      </c>
      <c r="G307" s="15">
        <v>275</v>
      </c>
      <c r="H307" s="15">
        <v>232</v>
      </c>
      <c r="I307" s="15">
        <v>1</v>
      </c>
      <c r="J307" s="15">
        <v>5</v>
      </c>
      <c r="K307" s="15">
        <f>H307-I307-J307</f>
        <v>0</v>
      </c>
      <c r="L307" s="18">
        <f>K307/G307</f>
        <v>0</v>
      </c>
      <c r="M307" s="16">
        <v>2.13</v>
      </c>
      <c r="N307" s="15">
        <v>62</v>
      </c>
      <c r="O307" s="15">
        <v>0</v>
      </c>
      <c r="P307" s="15">
        <f>N307-O307</f>
        <v>0</v>
      </c>
      <c r="Q307" s="18">
        <v>0.8658</v>
      </c>
      <c r="R307" s="19">
        <f>P307*Q307</f>
        <v>0</v>
      </c>
      <c r="S307" s="15">
        <v>2</v>
      </c>
      <c r="T307" s="15">
        <v>0</v>
      </c>
      <c r="U307" s="15">
        <v>1</v>
      </c>
      <c r="V307" s="19">
        <f>(((S307+T307)*Q307))+U307</f>
        <v>0</v>
      </c>
      <c r="W307" s="15">
        <v>2</v>
      </c>
      <c r="X307" s="15">
        <v>0</v>
      </c>
      <c r="Y307" s="15">
        <v>0</v>
      </c>
      <c r="Z307" s="19">
        <v>21.8422875</v>
      </c>
      <c r="AA307" s="18">
        <f>(K307+R307+V307-W307-X307-Y307-Z307)/G307</f>
        <v>0</v>
      </c>
      <c r="AB307" s="15">
        <f>IF((((G307*$AA$6)-K307-R307-V307+W307+X307+Y307+Z307)/Q307)&gt;0,ROUNDUP((((G307*$AA$6)-K307-R307-V307+W307+X307+Y307+Z307)/Q307),0),0)</f>
        <v>0</v>
      </c>
      <c r="AC307" s="15">
        <f>IF(((G307-K307-R307-V307+W307+X307+Y307+Z307)/Q307)&gt;0,ROUNDUP(((G307-K307-R307-V307+W307+X307+Y307+Z307)/Q307),0),0)</f>
        <v>0</v>
      </c>
      <c r="AD307" s="16">
        <f>IF((AND(L307&gt;0.9,AA307&gt;0.9)),"Category 1",IF((AND(L307&gt;0.85,AA307&gt;0.85)),"Category 2","None"))</f>
        <v>0</v>
      </c>
      <c r="AE307" s="15">
        <f>ROUNDUP(IF(OR(L307&lt;=0.85,(AA307&lt;=0.85)),0,IF((L307&lt;AA307),(K307-(G307*0.85)),((AA307*G307)-(G307*0.85)))),0)</f>
        <v>0</v>
      </c>
      <c r="AF307" s="18">
        <f>P307/(K307+P307)</f>
        <v>0</v>
      </c>
      <c r="AG307" s="15">
        <v>1</v>
      </c>
      <c r="AH307" s="15">
        <v>15</v>
      </c>
      <c r="AI307" s="15">
        <v>11</v>
      </c>
      <c r="AJ307" s="15">
        <v>8</v>
      </c>
      <c r="AK307" s="15">
        <v>8</v>
      </c>
      <c r="AL307" s="15">
        <f>SUM(AG307:AK307)</f>
        <v>0</v>
      </c>
      <c r="AM307" s="15">
        <v>4</v>
      </c>
      <c r="AN307" s="15">
        <v>3</v>
      </c>
      <c r="AO307" s="15">
        <v>3</v>
      </c>
      <c r="AP307" s="15">
        <v>9</v>
      </c>
      <c r="AQ307" s="15">
        <f>SUM(AM307:AP307)</f>
        <v>0</v>
      </c>
      <c r="AR307" s="15" t="s">
        <v>351</v>
      </c>
      <c r="AS307" s="15" t="s">
        <v>71</v>
      </c>
      <c r="AT307" s="15" t="s">
        <v>64</v>
      </c>
      <c r="AU307" s="15">
        <v>8</v>
      </c>
      <c r="AV307" s="15">
        <v>3.06</v>
      </c>
      <c r="AW307" s="15">
        <v>1.07</v>
      </c>
      <c r="AX307" s="15">
        <v>2.69</v>
      </c>
      <c r="AY307" s="18">
        <v>0.8519</v>
      </c>
      <c r="AZ307" s="18">
        <v>0.8824</v>
      </c>
      <c r="BA307" s="18">
        <v>0.7576</v>
      </c>
      <c r="BB307" s="15" t="s">
        <v>693</v>
      </c>
      <c r="BC307" s="15" t="s">
        <v>66</v>
      </c>
    </row>
    <row r="308" spans="1:55">
      <c r="A308" s="15" t="s">
        <v>83</v>
      </c>
      <c r="B308" s="15" t="s">
        <v>234</v>
      </c>
      <c r="C308" s="16" t="s">
        <v>690</v>
      </c>
      <c r="D308" s="17">
        <v>11</v>
      </c>
      <c r="E308" s="17" t="s">
        <v>712</v>
      </c>
      <c r="F308" s="15" t="s">
        <v>713</v>
      </c>
      <c r="G308" s="15">
        <v>232</v>
      </c>
      <c r="H308" s="15">
        <v>206</v>
      </c>
      <c r="I308" s="15">
        <v>0</v>
      </c>
      <c r="J308" s="15">
        <v>1</v>
      </c>
      <c r="K308" s="15">
        <f>H308-I308-J308</f>
        <v>0</v>
      </c>
      <c r="L308" s="18">
        <f>K308/G308</f>
        <v>0</v>
      </c>
      <c r="M308" s="16">
        <v>2.38</v>
      </c>
      <c r="N308" s="15">
        <v>46</v>
      </c>
      <c r="O308" s="15">
        <v>0</v>
      </c>
      <c r="P308" s="15">
        <f>N308-O308</f>
        <v>0</v>
      </c>
      <c r="Q308" s="18">
        <v>0.7609</v>
      </c>
      <c r="R308" s="19">
        <f>P308*Q308</f>
        <v>0</v>
      </c>
      <c r="S308" s="15">
        <v>1</v>
      </c>
      <c r="T308" s="15">
        <v>0</v>
      </c>
      <c r="U308" s="15">
        <v>1</v>
      </c>
      <c r="V308" s="19">
        <f>(((S308+T308)*Q308))+U308</f>
        <v>0</v>
      </c>
      <c r="W308" s="15">
        <v>6</v>
      </c>
      <c r="X308" s="15">
        <v>2</v>
      </c>
      <c r="Y308" s="15">
        <v>0</v>
      </c>
      <c r="Z308" s="19">
        <v>25.006606</v>
      </c>
      <c r="AA308" s="18">
        <f>(K308+R308+V308-W308-X308-Y308-Z308)/G308</f>
        <v>0</v>
      </c>
      <c r="AB308" s="15">
        <f>IF((((G308*$AA$6)-K308-R308-V308+W308+X308+Y308+Z308)/Q308)&gt;0,ROUNDUP((((G308*$AA$6)-K308-R308-V308+W308+X308+Y308+Z308)/Q308),0),0)</f>
        <v>0</v>
      </c>
      <c r="AC308" s="15">
        <f>IF(((G308-K308-R308-V308+W308+X308+Y308+Z308)/Q308)&gt;0,ROUNDUP(((G308-K308-R308-V308+W308+X308+Y308+Z308)/Q308),0),0)</f>
        <v>0</v>
      </c>
      <c r="AD308" s="16">
        <f>IF((AND(L308&gt;0.9,AA308&gt;0.9)),"Category 1",IF((AND(L308&gt;0.85,AA308&gt;0.85)),"Category 2","None"))</f>
        <v>0</v>
      </c>
      <c r="AE308" s="15">
        <f>ROUNDUP(IF(OR(L308&lt;=0.85,(AA308&lt;=0.85)),0,IF((L308&lt;AA308),(K308-(G308*0.85)),((AA308*G308)-(G308*0.85)))),0)</f>
        <v>0</v>
      </c>
      <c r="AF308" s="18">
        <f>P308/(K308+P308)</f>
        <v>0</v>
      </c>
      <c r="AG308" s="15">
        <v>0</v>
      </c>
      <c r="AH308" s="15">
        <v>15</v>
      </c>
      <c r="AI308" s="15">
        <v>8</v>
      </c>
      <c r="AJ308" s="15">
        <v>12</v>
      </c>
      <c r="AK308" s="15">
        <v>4</v>
      </c>
      <c r="AL308" s="15">
        <f>SUM(AG308:AK308)</f>
        <v>0</v>
      </c>
      <c r="AM308" s="15">
        <v>7</v>
      </c>
      <c r="AN308" s="15">
        <v>0</v>
      </c>
      <c r="AO308" s="15">
        <v>0</v>
      </c>
      <c r="AP308" s="15">
        <v>0</v>
      </c>
      <c r="AQ308" s="15">
        <f>SUM(AM308:AP308)</f>
        <v>0</v>
      </c>
      <c r="AR308" s="15" t="s">
        <v>351</v>
      </c>
      <c r="AS308" s="15" t="s">
        <v>113</v>
      </c>
      <c r="AT308" s="15" t="s">
        <v>64</v>
      </c>
      <c r="AU308" s="15">
        <v>8</v>
      </c>
      <c r="AV308" s="15">
        <v>2.64</v>
      </c>
      <c r="AW308" s="15">
        <v>1.57</v>
      </c>
      <c r="AX308" s="15">
        <v>2.69</v>
      </c>
      <c r="AY308" s="18">
        <v>0.7389</v>
      </c>
      <c r="AZ308" s="18">
        <v>0.84</v>
      </c>
      <c r="BA308" s="18">
        <v>0.7576</v>
      </c>
      <c r="BB308" s="15" t="s">
        <v>693</v>
      </c>
      <c r="BC308" s="15" t="s">
        <v>66</v>
      </c>
    </row>
    <row r="309" spans="1:55">
      <c r="A309" s="15" t="s">
        <v>57</v>
      </c>
      <c r="B309" s="15" t="s">
        <v>160</v>
      </c>
      <c r="C309" s="16" t="s">
        <v>690</v>
      </c>
      <c r="D309" s="17">
        <v>12</v>
      </c>
      <c r="E309" s="17" t="s">
        <v>714</v>
      </c>
      <c r="F309" s="15" t="s">
        <v>715</v>
      </c>
      <c r="G309" s="15">
        <v>245</v>
      </c>
      <c r="H309" s="15">
        <v>200</v>
      </c>
      <c r="I309" s="15">
        <v>0</v>
      </c>
      <c r="J309" s="15">
        <v>1</v>
      </c>
      <c r="K309" s="15">
        <f>H309-I309-J309</f>
        <v>0</v>
      </c>
      <c r="L309" s="18">
        <f>K309/G309</f>
        <v>0</v>
      </c>
      <c r="M309" s="16">
        <v>2.8</v>
      </c>
      <c r="N309" s="15">
        <v>70</v>
      </c>
      <c r="O309" s="15">
        <v>1</v>
      </c>
      <c r="P309" s="15">
        <f>N309-O309</f>
        <v>0</v>
      </c>
      <c r="Q309" s="18">
        <v>0.7236</v>
      </c>
      <c r="R309" s="19">
        <f>P309*Q309</f>
        <v>0</v>
      </c>
      <c r="S309" s="15">
        <v>0</v>
      </c>
      <c r="T309" s="15">
        <v>0</v>
      </c>
      <c r="U309" s="15">
        <v>0</v>
      </c>
      <c r="V309" s="19">
        <f>(((S309+T309)*Q309))+U309</f>
        <v>0</v>
      </c>
      <c r="W309" s="15">
        <v>2</v>
      </c>
      <c r="X309" s="15">
        <v>0</v>
      </c>
      <c r="Y309" s="15">
        <v>0</v>
      </c>
      <c r="Z309" s="19">
        <v>24.2407223</v>
      </c>
      <c r="AA309" s="18">
        <f>(K309+R309+V309-W309-X309-Y309-Z309)/G309</f>
        <v>0</v>
      </c>
      <c r="AB309" s="15">
        <f>IF((((G309*$AA$6)-K309-R309-V309+W309+X309+Y309+Z309)/Q309)&gt;0,ROUNDUP((((G309*$AA$6)-K309-R309-V309+W309+X309+Y309+Z309)/Q309),0),0)</f>
        <v>0</v>
      </c>
      <c r="AC309" s="15">
        <f>IF(((G309-K309-R309-V309+W309+X309+Y309+Z309)/Q309)&gt;0,ROUNDUP(((G309-K309-R309-V309+W309+X309+Y309+Z309)/Q309),0),0)</f>
        <v>0</v>
      </c>
      <c r="AD309" s="16">
        <f>IF((AND(L309&gt;0.9,AA309&gt;0.9)),"Category 1",IF((AND(L309&gt;0.85,AA309&gt;0.85)),"Category 2","None"))</f>
        <v>0</v>
      </c>
      <c r="AE309" s="15">
        <f>ROUNDUP(IF(OR(L309&lt;=0.85,(AA309&lt;=0.85)),0,IF((L309&lt;AA309),(K309-(G309*0.85)),((AA309*G309)-(G309*0.85)))),0)</f>
        <v>0</v>
      </c>
      <c r="AF309" s="18">
        <f>P309/(K309+P309)</f>
        <v>0</v>
      </c>
      <c r="AG309" s="15">
        <v>0</v>
      </c>
      <c r="AH309" s="15">
        <v>24</v>
      </c>
      <c r="AI309" s="15">
        <v>16</v>
      </c>
      <c r="AJ309" s="15">
        <v>17</v>
      </c>
      <c r="AK309" s="15">
        <v>6</v>
      </c>
      <c r="AL309" s="15">
        <f>SUM(AG309:AK309)</f>
        <v>0</v>
      </c>
      <c r="AM309" s="15">
        <v>0</v>
      </c>
      <c r="AN309" s="15">
        <v>2</v>
      </c>
      <c r="AO309" s="15">
        <v>2</v>
      </c>
      <c r="AP309" s="15">
        <v>3</v>
      </c>
      <c r="AQ309" s="15">
        <f>SUM(AM309:AP309)</f>
        <v>0</v>
      </c>
      <c r="AR309" s="15" t="s">
        <v>351</v>
      </c>
      <c r="AS309" s="15" t="s">
        <v>92</v>
      </c>
      <c r="AT309" s="15" t="s">
        <v>64</v>
      </c>
      <c r="AU309" s="15">
        <v>8</v>
      </c>
      <c r="AV309" s="15">
        <v>2.97</v>
      </c>
      <c r="AW309" s="15">
        <v>2.16</v>
      </c>
      <c r="AX309" s="15">
        <v>2.69</v>
      </c>
      <c r="AY309" s="18">
        <v>0.7778</v>
      </c>
      <c r="AZ309" s="18">
        <v>0.5758</v>
      </c>
      <c r="BA309" s="18">
        <v>0.7576</v>
      </c>
      <c r="BB309" s="15" t="s">
        <v>693</v>
      </c>
      <c r="BC309" s="15" t="s">
        <v>66</v>
      </c>
    </row>
    <row r="310" spans="1:55">
      <c r="A310" s="15" t="s">
        <v>57</v>
      </c>
      <c r="B310" s="15" t="s">
        <v>169</v>
      </c>
      <c r="C310" s="16" t="s">
        <v>690</v>
      </c>
      <c r="D310" s="17">
        <v>10</v>
      </c>
      <c r="E310" s="17" t="s">
        <v>716</v>
      </c>
      <c r="F310" s="15" t="s">
        <v>717</v>
      </c>
      <c r="G310" s="15">
        <v>150</v>
      </c>
      <c r="H310" s="15">
        <v>131</v>
      </c>
      <c r="I310" s="15">
        <v>1</v>
      </c>
      <c r="J310" s="15">
        <v>1</v>
      </c>
      <c r="K310" s="15">
        <f>H310-I310-J310</f>
        <v>0</v>
      </c>
      <c r="L310" s="18">
        <f>K310/G310</f>
        <v>0</v>
      </c>
      <c r="M310" s="16">
        <v>1.91</v>
      </c>
      <c r="N310" s="15">
        <v>32</v>
      </c>
      <c r="O310" s="15">
        <v>1</v>
      </c>
      <c r="P310" s="15">
        <f>N310-O310</f>
        <v>0</v>
      </c>
      <c r="Q310" s="18">
        <v>0.8039</v>
      </c>
      <c r="R310" s="19">
        <f>P310*Q310</f>
        <v>0</v>
      </c>
      <c r="S310" s="15">
        <v>2</v>
      </c>
      <c r="T310" s="15">
        <v>0</v>
      </c>
      <c r="U310" s="15">
        <v>0</v>
      </c>
      <c r="V310" s="19">
        <f>(((S310+T310)*Q310))+U310</f>
        <v>0</v>
      </c>
      <c r="W310" s="15">
        <v>2</v>
      </c>
      <c r="X310" s="15">
        <v>1</v>
      </c>
      <c r="Y310" s="15">
        <v>0</v>
      </c>
      <c r="Z310" s="19">
        <v>11.8861922</v>
      </c>
      <c r="AA310" s="18">
        <f>(K310+R310+V310-W310-X310-Y310-Z310)/G310</f>
        <v>0</v>
      </c>
      <c r="AB310" s="15">
        <f>IF((((G310*$AA$6)-K310-R310-V310+W310+X310+Y310+Z310)/Q310)&gt;0,ROUNDUP((((G310*$AA$6)-K310-R310-V310+W310+X310+Y310+Z310)/Q310),0),0)</f>
        <v>0</v>
      </c>
      <c r="AC310" s="15">
        <f>IF(((G310-K310-R310-V310+W310+X310+Y310+Z310)/Q310)&gt;0,ROUNDUP(((G310-K310-R310-V310+W310+X310+Y310+Z310)/Q310),0),0)</f>
        <v>0</v>
      </c>
      <c r="AD310" s="16">
        <f>IF((AND(L310&gt;0.9,AA310&gt;0.9)),"Category 1",IF((AND(L310&gt;0.85,AA310&gt;0.85)),"Category 2","None"))</f>
        <v>0</v>
      </c>
      <c r="AE310" s="15">
        <f>ROUNDUP(IF(OR(L310&lt;=0.85,(AA310&lt;=0.85)),0,IF((L310&lt;AA310),(K310-(G310*0.85)),((AA310*G310)-(G310*0.85)))),0)</f>
        <v>0</v>
      </c>
      <c r="AF310" s="18">
        <f>P310/(K310+P310)</f>
        <v>0</v>
      </c>
      <c r="AG310" s="15">
        <v>0</v>
      </c>
      <c r="AH310" s="15">
        <v>17</v>
      </c>
      <c r="AI310" s="15">
        <v>7</v>
      </c>
      <c r="AJ310" s="15">
        <v>4</v>
      </c>
      <c r="AK310" s="15">
        <v>2</v>
      </c>
      <c r="AL310" s="15">
        <f>SUM(AG310:AK310)</f>
        <v>0</v>
      </c>
      <c r="AM310" s="15">
        <v>1</v>
      </c>
      <c r="AN310" s="15">
        <v>0</v>
      </c>
      <c r="AO310" s="15">
        <v>1</v>
      </c>
      <c r="AP310" s="15">
        <v>0</v>
      </c>
      <c r="AQ310" s="15">
        <f>SUM(AM310:AP310)</f>
        <v>0</v>
      </c>
      <c r="AR310" s="15" t="s">
        <v>351</v>
      </c>
      <c r="AS310" s="15" t="s">
        <v>63</v>
      </c>
      <c r="AT310" s="15" t="s">
        <v>64</v>
      </c>
      <c r="AU310" s="15">
        <v>8</v>
      </c>
      <c r="AV310" s="15">
        <v>2.15</v>
      </c>
      <c r="AW310" s="15">
        <v>0.95</v>
      </c>
      <c r="AX310" s="15">
        <v>2.69</v>
      </c>
      <c r="AY310" s="18">
        <v>0.8305</v>
      </c>
      <c r="AZ310" s="18">
        <v>0.7143</v>
      </c>
      <c r="BA310" s="18">
        <v>0.7576</v>
      </c>
      <c r="BB310" s="15" t="s">
        <v>693</v>
      </c>
      <c r="BC310" s="15" t="s">
        <v>66</v>
      </c>
    </row>
    <row r="311" spans="1:55">
      <c r="A311" s="15" t="s">
        <v>67</v>
      </c>
      <c r="B311" s="15" t="s">
        <v>305</v>
      </c>
      <c r="C311" s="16" t="s">
        <v>690</v>
      </c>
      <c r="D311" s="17">
        <v>11</v>
      </c>
      <c r="E311" s="17" t="s">
        <v>718</v>
      </c>
      <c r="F311" s="15" t="s">
        <v>719</v>
      </c>
      <c r="G311" s="15">
        <v>267</v>
      </c>
      <c r="H311" s="15">
        <v>215</v>
      </c>
      <c r="I311" s="15">
        <v>2</v>
      </c>
      <c r="J311" s="15">
        <v>0</v>
      </c>
      <c r="K311" s="15">
        <f>H311-I311-J311</f>
        <v>0</v>
      </c>
      <c r="L311" s="18">
        <f>K311/G311</f>
        <v>0</v>
      </c>
      <c r="M311" s="16">
        <v>2.82</v>
      </c>
      <c r="N311" s="15">
        <v>78</v>
      </c>
      <c r="O311" s="15">
        <v>0</v>
      </c>
      <c r="P311" s="15">
        <f>N311-O311</f>
        <v>0</v>
      </c>
      <c r="Q311" s="18">
        <v>0.8019</v>
      </c>
      <c r="R311" s="19">
        <f>P311*Q311</f>
        <v>0</v>
      </c>
      <c r="S311" s="15">
        <v>0</v>
      </c>
      <c r="T311" s="15">
        <v>0</v>
      </c>
      <c r="U311" s="15">
        <v>2</v>
      </c>
      <c r="V311" s="19">
        <f>(((S311+T311)*Q311))+U311</f>
        <v>0</v>
      </c>
      <c r="W311" s="15">
        <v>5</v>
      </c>
      <c r="X311" s="15">
        <v>0</v>
      </c>
      <c r="Y311" s="15">
        <v>0</v>
      </c>
      <c r="Z311" s="19">
        <v>27.2224524</v>
      </c>
      <c r="AA311" s="18">
        <f>(K311+R311+V311-W311-X311-Y311-Z311)/G311</f>
        <v>0</v>
      </c>
      <c r="AB311" s="15">
        <f>IF((((G311*$AA$6)-K311-R311-V311+W311+X311+Y311+Z311)/Q311)&gt;0,ROUNDUP((((G311*$AA$6)-K311-R311-V311+W311+X311+Y311+Z311)/Q311),0),0)</f>
        <v>0</v>
      </c>
      <c r="AC311" s="15">
        <f>IF(((G311-K311-R311-V311+W311+X311+Y311+Z311)/Q311)&gt;0,ROUNDUP(((G311-K311-R311-V311+W311+X311+Y311+Z311)/Q311),0),0)</f>
        <v>0</v>
      </c>
      <c r="AD311" s="16">
        <f>IF((AND(L311&gt;0.9,AA311&gt;0.9)),"Category 1",IF((AND(L311&gt;0.85,AA311&gt;0.85)),"Category 2","None"))</f>
        <v>0</v>
      </c>
      <c r="AE311" s="15">
        <f>ROUNDUP(IF(OR(L311&lt;=0.85,(AA311&lt;=0.85)),0,IF((L311&lt;AA311),(K311-(G311*0.85)),((AA311*G311)-(G311*0.85)))),0)</f>
        <v>0</v>
      </c>
      <c r="AF311" s="18">
        <f>P311/(K311+P311)</f>
        <v>0</v>
      </c>
      <c r="AG311" s="15">
        <v>0</v>
      </c>
      <c r="AH311" s="15">
        <v>26</v>
      </c>
      <c r="AI311" s="15">
        <v>7</v>
      </c>
      <c r="AJ311" s="15">
        <v>27</v>
      </c>
      <c r="AK311" s="15">
        <v>11</v>
      </c>
      <c r="AL311" s="15">
        <f>SUM(AG311:AK311)</f>
        <v>0</v>
      </c>
      <c r="AM311" s="15">
        <v>1</v>
      </c>
      <c r="AN311" s="15">
        <v>1</v>
      </c>
      <c r="AO311" s="15">
        <v>4</v>
      </c>
      <c r="AP311" s="15">
        <v>1</v>
      </c>
      <c r="AQ311" s="15">
        <f>SUM(AM311:AP311)</f>
        <v>0</v>
      </c>
      <c r="AR311" s="15" t="s">
        <v>351</v>
      </c>
      <c r="AS311" s="15" t="s">
        <v>71</v>
      </c>
      <c r="AT311" s="15" t="s">
        <v>64</v>
      </c>
      <c r="AU311" s="15">
        <v>8</v>
      </c>
      <c r="AV311" s="15">
        <v>3.15</v>
      </c>
      <c r="AW311" s="15">
        <v>1.53</v>
      </c>
      <c r="AX311" s="15">
        <v>2.69</v>
      </c>
      <c r="AY311" s="18">
        <v>0.8182</v>
      </c>
      <c r="AZ311" s="18">
        <v>0.7447</v>
      </c>
      <c r="BA311" s="18">
        <v>0.7576</v>
      </c>
      <c r="BB311" s="15" t="s">
        <v>693</v>
      </c>
      <c r="BC311" s="15" t="s">
        <v>66</v>
      </c>
    </row>
    <row r="312" spans="1:55">
      <c r="A312" s="15" t="s">
        <v>67</v>
      </c>
      <c r="B312" s="15" t="s">
        <v>176</v>
      </c>
      <c r="C312" s="16" t="s">
        <v>690</v>
      </c>
      <c r="D312" s="17">
        <v>12</v>
      </c>
      <c r="E312" s="17" t="s">
        <v>720</v>
      </c>
      <c r="F312" s="15" t="s">
        <v>721</v>
      </c>
      <c r="G312" s="15">
        <v>264</v>
      </c>
      <c r="H312" s="15">
        <v>224</v>
      </c>
      <c r="I312" s="15">
        <v>1</v>
      </c>
      <c r="J312" s="15">
        <v>0</v>
      </c>
      <c r="K312" s="15">
        <f>H312-I312-J312</f>
        <v>0</v>
      </c>
      <c r="L312" s="18">
        <f>K312/G312</f>
        <v>0</v>
      </c>
      <c r="M312" s="16">
        <v>3.05</v>
      </c>
      <c r="N312" s="15">
        <v>55</v>
      </c>
      <c r="O312" s="15">
        <v>0</v>
      </c>
      <c r="P312" s="15">
        <f>N312-O312</f>
        <v>0</v>
      </c>
      <c r="Q312" s="18">
        <v>0.7563</v>
      </c>
      <c r="R312" s="19">
        <f>P312*Q312</f>
        <v>0</v>
      </c>
      <c r="S312" s="15">
        <v>0</v>
      </c>
      <c r="T312" s="15">
        <v>0</v>
      </c>
      <c r="U312" s="15">
        <v>1</v>
      </c>
      <c r="V312" s="19">
        <f>(((S312+T312)*Q312))+U312</f>
        <v>0</v>
      </c>
      <c r="W312" s="15">
        <v>7</v>
      </c>
      <c r="X312" s="15">
        <v>1</v>
      </c>
      <c r="Y312" s="15">
        <v>0</v>
      </c>
      <c r="Z312" s="19">
        <v>30.6350988</v>
      </c>
      <c r="AA312" s="18">
        <f>(K312+R312+V312-W312-X312-Y312-Z312)/G312</f>
        <v>0</v>
      </c>
      <c r="AB312" s="15">
        <f>IF((((G312*$AA$6)-K312-R312-V312+W312+X312+Y312+Z312)/Q312)&gt;0,ROUNDUP((((G312*$AA$6)-K312-R312-V312+W312+X312+Y312+Z312)/Q312),0),0)</f>
        <v>0</v>
      </c>
      <c r="AC312" s="15">
        <f>IF(((G312-K312-R312-V312+W312+X312+Y312+Z312)/Q312)&gt;0,ROUNDUP(((G312-K312-R312-V312+W312+X312+Y312+Z312)/Q312),0),0)</f>
        <v>0</v>
      </c>
      <c r="AD312" s="16">
        <f>IF((AND(L312&gt;0.9,AA312&gt;0.9)),"Category 1",IF((AND(L312&gt;0.85,AA312&gt;0.85)),"Category 2","None"))</f>
        <v>0</v>
      </c>
      <c r="AE312" s="15">
        <f>ROUNDUP(IF(OR(L312&lt;=0.85,(AA312&lt;=0.85)),0,IF((L312&lt;AA312),(K312-(G312*0.85)),((AA312*G312)-(G312*0.85)))),0)</f>
        <v>0</v>
      </c>
      <c r="AF312" s="18">
        <f>P312/(K312+P312)</f>
        <v>0</v>
      </c>
      <c r="AG312" s="15">
        <v>0</v>
      </c>
      <c r="AH312" s="15">
        <v>11</v>
      </c>
      <c r="AI312" s="15">
        <v>8</v>
      </c>
      <c r="AJ312" s="15">
        <v>19</v>
      </c>
      <c r="AK312" s="15">
        <v>15</v>
      </c>
      <c r="AL312" s="15">
        <f>SUM(AG312:AK312)</f>
        <v>0</v>
      </c>
      <c r="AM312" s="15">
        <v>1</v>
      </c>
      <c r="AN312" s="15">
        <v>0</v>
      </c>
      <c r="AO312" s="15">
        <v>0</v>
      </c>
      <c r="AP312" s="15">
        <v>1</v>
      </c>
      <c r="AQ312" s="15">
        <f>SUM(AM312:AP312)</f>
        <v>0</v>
      </c>
      <c r="AR312" s="15" t="s">
        <v>351</v>
      </c>
      <c r="AS312" s="15" t="s">
        <v>71</v>
      </c>
      <c r="AT312" s="15" t="s">
        <v>64</v>
      </c>
      <c r="AU312" s="15">
        <v>8</v>
      </c>
      <c r="AV312" s="15">
        <v>3.32</v>
      </c>
      <c r="AW312" s="15">
        <v>1.54</v>
      </c>
      <c r="AX312" s="15">
        <v>2.69</v>
      </c>
      <c r="AY312" s="18">
        <v>0.765</v>
      </c>
      <c r="AZ312" s="18">
        <v>0.7105</v>
      </c>
      <c r="BA312" s="18">
        <v>0.7576</v>
      </c>
      <c r="BB312" s="15" t="s">
        <v>693</v>
      </c>
      <c r="BC312" s="15" t="s">
        <v>66</v>
      </c>
    </row>
    <row r="313" spans="1:55">
      <c r="A313" s="15" t="s">
        <v>83</v>
      </c>
      <c r="B313" s="15" t="s">
        <v>118</v>
      </c>
      <c r="C313" s="16" t="s">
        <v>690</v>
      </c>
      <c r="D313" s="17">
        <v>11</v>
      </c>
      <c r="E313" s="17" t="s">
        <v>722</v>
      </c>
      <c r="F313" s="15" t="s">
        <v>723</v>
      </c>
      <c r="G313" s="15">
        <v>256</v>
      </c>
      <c r="H313" s="15">
        <v>227</v>
      </c>
      <c r="I313" s="15">
        <v>3</v>
      </c>
      <c r="J313" s="15">
        <v>0</v>
      </c>
      <c r="K313" s="15">
        <f>H313-I313-J313</f>
        <v>0</v>
      </c>
      <c r="L313" s="18">
        <f>K313/G313</f>
        <v>0</v>
      </c>
      <c r="M313" s="16">
        <v>2.59</v>
      </c>
      <c r="N313" s="15">
        <v>55</v>
      </c>
      <c r="O313" s="15">
        <v>0</v>
      </c>
      <c r="P313" s="15">
        <f>N313-O313</f>
        <v>0</v>
      </c>
      <c r="Q313" s="18">
        <v>0.66</v>
      </c>
      <c r="R313" s="19">
        <f>P313*Q313</f>
        <v>0</v>
      </c>
      <c r="S313" s="15">
        <v>3</v>
      </c>
      <c r="T313" s="15">
        <v>0</v>
      </c>
      <c r="U313" s="15">
        <v>0</v>
      </c>
      <c r="V313" s="19">
        <f>(((S313+T313)*Q313))+U313</f>
        <v>0</v>
      </c>
      <c r="W313" s="15">
        <v>7</v>
      </c>
      <c r="X313" s="15">
        <v>0</v>
      </c>
      <c r="Y313" s="15">
        <v>0</v>
      </c>
      <c r="Z313" s="19">
        <v>29.6655356</v>
      </c>
      <c r="AA313" s="18">
        <f>(K313+R313+V313-W313-X313-Y313-Z313)/G313</f>
        <v>0</v>
      </c>
      <c r="AB313" s="15">
        <f>IF((((G313*$AA$6)-K313-R313-V313+W313+X313+Y313+Z313)/Q313)&gt;0,ROUNDUP((((G313*$AA$6)-K313-R313-V313+W313+X313+Y313+Z313)/Q313),0),0)</f>
        <v>0</v>
      </c>
      <c r="AC313" s="15">
        <f>IF(((G313-K313-R313-V313+W313+X313+Y313+Z313)/Q313)&gt;0,ROUNDUP(((G313-K313-R313-V313+W313+X313+Y313+Z313)/Q313),0),0)</f>
        <v>0</v>
      </c>
      <c r="AD313" s="16">
        <f>IF((AND(L313&gt;0.9,AA313&gt;0.9)),"Category 1",IF((AND(L313&gt;0.85,AA313&gt;0.85)),"Category 2","None"))</f>
        <v>0</v>
      </c>
      <c r="AE313" s="15">
        <f>ROUNDUP(IF(OR(L313&lt;=0.85,(AA313&lt;=0.85)),0,IF((L313&lt;AA313),(K313-(G313*0.85)),((AA313*G313)-(G313*0.85)))),0)</f>
        <v>0</v>
      </c>
      <c r="AF313" s="18">
        <f>P313/(K313+P313)</f>
        <v>0</v>
      </c>
      <c r="AG313" s="15">
        <v>1</v>
      </c>
      <c r="AH313" s="15">
        <v>15</v>
      </c>
      <c r="AI313" s="15">
        <v>14</v>
      </c>
      <c r="AJ313" s="15">
        <v>5</v>
      </c>
      <c r="AK313" s="15">
        <v>14</v>
      </c>
      <c r="AL313" s="15">
        <f>SUM(AG313:AK313)</f>
        <v>0</v>
      </c>
      <c r="AM313" s="15">
        <v>1</v>
      </c>
      <c r="AN313" s="15">
        <v>2</v>
      </c>
      <c r="AO313" s="15">
        <v>0</v>
      </c>
      <c r="AP313" s="15">
        <v>3</v>
      </c>
      <c r="AQ313" s="15">
        <f>SUM(AM313:AP313)</f>
        <v>0</v>
      </c>
      <c r="AR313" s="15" t="s">
        <v>351</v>
      </c>
      <c r="AS313" s="15" t="s">
        <v>113</v>
      </c>
      <c r="AT313" s="15" t="s">
        <v>64</v>
      </c>
      <c r="AU313" s="15">
        <v>8</v>
      </c>
      <c r="AV313" s="15">
        <v>2.97</v>
      </c>
      <c r="AW313" s="15">
        <v>1.3</v>
      </c>
      <c r="AX313" s="15">
        <v>2.69</v>
      </c>
      <c r="AY313" s="18">
        <v>0.6322</v>
      </c>
      <c r="AZ313" s="18">
        <v>0.7759</v>
      </c>
      <c r="BA313" s="18">
        <v>0.7576</v>
      </c>
      <c r="BB313" s="15" t="s">
        <v>693</v>
      </c>
      <c r="BC313" s="15" t="s">
        <v>66</v>
      </c>
    </row>
    <row r="314" spans="1:55">
      <c r="A314" s="15" t="s">
        <v>67</v>
      </c>
      <c r="B314" s="15" t="s">
        <v>77</v>
      </c>
      <c r="C314" s="16" t="s">
        <v>690</v>
      </c>
      <c r="D314" s="17">
        <v>12</v>
      </c>
      <c r="E314" s="17" t="s">
        <v>724</v>
      </c>
      <c r="F314" s="15" t="s">
        <v>725</v>
      </c>
      <c r="G314" s="15">
        <v>296</v>
      </c>
      <c r="H314" s="15">
        <v>197</v>
      </c>
      <c r="I314" s="15">
        <v>0</v>
      </c>
      <c r="J314" s="15">
        <v>0</v>
      </c>
      <c r="K314" s="15">
        <f>H314-I314-J314</f>
        <v>0</v>
      </c>
      <c r="L314" s="18">
        <f>K314/G314</f>
        <v>0</v>
      </c>
      <c r="M314" s="16">
        <v>4.21</v>
      </c>
      <c r="N314" s="15">
        <v>84</v>
      </c>
      <c r="O314" s="15">
        <v>0</v>
      </c>
      <c r="P314" s="15">
        <f>N314-O314</f>
        <v>0</v>
      </c>
      <c r="Q314" s="18">
        <v>0.4609</v>
      </c>
      <c r="R314" s="19">
        <f>P314*Q314</f>
        <v>0</v>
      </c>
      <c r="S314" s="15">
        <v>1</v>
      </c>
      <c r="T314" s="15">
        <v>0</v>
      </c>
      <c r="U314" s="15">
        <v>0</v>
      </c>
      <c r="V314" s="19">
        <f>(((S314+T314)*Q314))+U314</f>
        <v>0</v>
      </c>
      <c r="W314" s="15">
        <v>0</v>
      </c>
      <c r="X314" s="15">
        <v>0</v>
      </c>
      <c r="Y314" s="15">
        <v>0</v>
      </c>
      <c r="Z314" s="19">
        <v>68.0843183</v>
      </c>
      <c r="AA314" s="18">
        <f>(K314+R314+V314-W314-X314-Y314-Z314)/G314</f>
        <v>0</v>
      </c>
      <c r="AB314" s="15">
        <f>IF((((G314*$AA$6)-K314-R314-V314+W314+X314+Y314+Z314)/Q314)&gt;0,ROUNDUP((((G314*$AA$6)-K314-R314-V314+W314+X314+Y314+Z314)/Q314),0),0)</f>
        <v>0</v>
      </c>
      <c r="AC314" s="15">
        <f>IF(((G314-K314-R314-V314+W314+X314+Y314+Z314)/Q314)&gt;0,ROUNDUP(((G314-K314-R314-V314+W314+X314+Y314+Z314)/Q314),0),0)</f>
        <v>0</v>
      </c>
      <c r="AD314" s="16">
        <f>IF((AND(L314&gt;0.9,AA314&gt;0.9)),"Category 1",IF((AND(L314&gt;0.85,AA314&gt;0.85)),"Category 2","None"))</f>
        <v>0</v>
      </c>
      <c r="AE314" s="15">
        <f>ROUNDUP(IF(OR(L314&lt;=0.85,(AA314&lt;=0.85)),0,IF((L314&lt;AA314),(K314-(G314*0.85)),((AA314*G314)-(G314*0.85)))),0)</f>
        <v>0</v>
      </c>
      <c r="AF314" s="18">
        <f>P314/(K314+P314)</f>
        <v>0</v>
      </c>
      <c r="AG314" s="15">
        <v>0</v>
      </c>
      <c r="AH314" s="15">
        <v>15</v>
      </c>
      <c r="AI314" s="15">
        <v>0</v>
      </c>
      <c r="AJ314" s="15">
        <v>49</v>
      </c>
      <c r="AK314" s="15">
        <v>12</v>
      </c>
      <c r="AL314" s="15">
        <f>SUM(AG314:AK314)</f>
        <v>0</v>
      </c>
      <c r="AM314" s="15">
        <v>7</v>
      </c>
      <c r="AN314" s="15">
        <v>0</v>
      </c>
      <c r="AO314" s="15">
        <v>0</v>
      </c>
      <c r="AP314" s="15">
        <v>1</v>
      </c>
      <c r="AQ314" s="15">
        <f>SUM(AM314:AP314)</f>
        <v>0</v>
      </c>
      <c r="AR314" s="15" t="s">
        <v>351</v>
      </c>
      <c r="AS314" s="15" t="s">
        <v>81</v>
      </c>
      <c r="AT314" s="15" t="s">
        <v>64</v>
      </c>
      <c r="AU314" s="15">
        <v>8</v>
      </c>
      <c r="AV314" s="15">
        <v>4.84</v>
      </c>
      <c r="AW314" s="15">
        <v>2.06</v>
      </c>
      <c r="AX314" s="15">
        <v>2.69</v>
      </c>
      <c r="AY314" s="18">
        <v>0.4316</v>
      </c>
      <c r="AZ314" s="18">
        <v>0.6</v>
      </c>
      <c r="BA314" s="18">
        <v>0.7576</v>
      </c>
      <c r="BB314" s="15" t="s">
        <v>693</v>
      </c>
      <c r="BC314" s="15" t="s">
        <v>66</v>
      </c>
    </row>
    <row r="315" spans="1:55">
      <c r="A315" s="15" t="s">
        <v>57</v>
      </c>
      <c r="B315" s="15" t="s">
        <v>130</v>
      </c>
      <c r="C315" s="16" t="s">
        <v>690</v>
      </c>
      <c r="D315" s="17">
        <v>11</v>
      </c>
      <c r="E315" s="17" t="s">
        <v>726</v>
      </c>
      <c r="F315" s="15" t="s">
        <v>727</v>
      </c>
      <c r="G315" s="15">
        <v>207</v>
      </c>
      <c r="H315" s="15">
        <v>155</v>
      </c>
      <c r="I315" s="15">
        <v>0</v>
      </c>
      <c r="J315" s="15">
        <v>0</v>
      </c>
      <c r="K315" s="15">
        <f>H315-I315-J315</f>
        <v>0</v>
      </c>
      <c r="L315" s="18">
        <f>K315/G315</f>
        <v>0</v>
      </c>
      <c r="M315" s="16">
        <v>3.2</v>
      </c>
      <c r="N315" s="15">
        <v>71</v>
      </c>
      <c r="O315" s="15">
        <v>0</v>
      </c>
      <c r="P315" s="15">
        <f>N315-O315</f>
        <v>0</v>
      </c>
      <c r="Q315" s="18">
        <v>0.5505</v>
      </c>
      <c r="R315" s="19">
        <f>P315*Q315</f>
        <v>0</v>
      </c>
      <c r="S315" s="15">
        <v>5</v>
      </c>
      <c r="T315" s="15">
        <v>4</v>
      </c>
      <c r="U315" s="15">
        <v>0</v>
      </c>
      <c r="V315" s="19">
        <f>(((S315+T315)*Q315))+U315</f>
        <v>0</v>
      </c>
      <c r="W315" s="15">
        <v>2</v>
      </c>
      <c r="X315" s="15">
        <v>0</v>
      </c>
      <c r="Y315" s="15">
        <v>0</v>
      </c>
      <c r="Z315" s="19">
        <v>22.4414747</v>
      </c>
      <c r="AA315" s="18">
        <f>(K315+R315+V315-W315-X315-Y315-Z315)/G315</f>
        <v>0</v>
      </c>
      <c r="AB315" s="15">
        <f>IF((((G315*$AA$6)-K315-R315-V315+W315+X315+Y315+Z315)/Q315)&gt;0,ROUNDUP((((G315*$AA$6)-K315-R315-V315+W315+X315+Y315+Z315)/Q315),0),0)</f>
        <v>0</v>
      </c>
      <c r="AC315" s="15">
        <f>IF(((G315-K315-R315-V315+W315+X315+Y315+Z315)/Q315)&gt;0,ROUNDUP(((G315-K315-R315-V315+W315+X315+Y315+Z315)/Q315),0),0)</f>
        <v>0</v>
      </c>
      <c r="AD315" s="16">
        <f>IF((AND(L315&gt;0.9,AA315&gt;0.9)),"Category 1",IF((AND(L315&gt;0.85,AA315&gt;0.85)),"Category 2","None"))</f>
        <v>0</v>
      </c>
      <c r="AE315" s="15">
        <f>ROUNDUP(IF(OR(L315&lt;=0.85,(AA315&lt;=0.85)),0,IF((L315&lt;AA315),(K315-(G315*0.85)),((AA315*G315)-(G315*0.85)))),0)</f>
        <v>0</v>
      </c>
      <c r="AF315" s="18">
        <f>P315/(K315+P315)</f>
        <v>0</v>
      </c>
      <c r="AG315" s="15">
        <v>0</v>
      </c>
      <c r="AH315" s="15">
        <v>10</v>
      </c>
      <c r="AI315" s="15">
        <v>7</v>
      </c>
      <c r="AJ315" s="15">
        <v>12</v>
      </c>
      <c r="AK315" s="15">
        <v>26</v>
      </c>
      <c r="AL315" s="15">
        <f>SUM(AG315:AK315)</f>
        <v>0</v>
      </c>
      <c r="AM315" s="15">
        <v>13</v>
      </c>
      <c r="AN315" s="15">
        <v>1</v>
      </c>
      <c r="AO315" s="15">
        <v>2</v>
      </c>
      <c r="AP315" s="15">
        <v>0</v>
      </c>
      <c r="AQ315" s="15">
        <f>SUM(AM315:AP315)</f>
        <v>0</v>
      </c>
      <c r="AR315" s="15" t="s">
        <v>351</v>
      </c>
      <c r="AS315" s="15" t="s">
        <v>92</v>
      </c>
      <c r="AT315" s="15" t="s">
        <v>64</v>
      </c>
      <c r="AU315" s="15">
        <v>8</v>
      </c>
      <c r="AV315" s="15">
        <v>3.53</v>
      </c>
      <c r="AW315" s="15">
        <v>1.74</v>
      </c>
      <c r="AX315" s="15">
        <v>2.69</v>
      </c>
      <c r="AY315" s="18">
        <v>0.5169</v>
      </c>
      <c r="AZ315" s="18">
        <v>0.775</v>
      </c>
      <c r="BA315" s="18">
        <v>0.7576</v>
      </c>
      <c r="BB315" s="15" t="s">
        <v>693</v>
      </c>
      <c r="BC315" s="15" t="s">
        <v>66</v>
      </c>
    </row>
    <row r="316" spans="1:55">
      <c r="A316" s="15" t="s">
        <v>83</v>
      </c>
      <c r="B316" s="15" t="s">
        <v>110</v>
      </c>
      <c r="C316" s="16" t="s">
        <v>690</v>
      </c>
      <c r="D316" s="17">
        <v>12</v>
      </c>
      <c r="E316" s="17" t="s">
        <v>728</v>
      </c>
      <c r="F316" s="15" t="s">
        <v>729</v>
      </c>
      <c r="G316" s="15">
        <v>313</v>
      </c>
      <c r="H316" s="15">
        <v>278</v>
      </c>
      <c r="I316" s="15">
        <v>0</v>
      </c>
      <c r="J316" s="15">
        <v>6</v>
      </c>
      <c r="K316" s="15">
        <f>H316-I316-J316</f>
        <v>0</v>
      </c>
      <c r="L316" s="18">
        <f>K316/G316</f>
        <v>0</v>
      </c>
      <c r="M316" s="16">
        <v>2.29</v>
      </c>
      <c r="N316" s="15">
        <v>61</v>
      </c>
      <c r="O316" s="15">
        <v>0</v>
      </c>
      <c r="P316" s="15">
        <f>N316-O316</f>
        <v>0</v>
      </c>
      <c r="Q316" s="18">
        <v>0.7863</v>
      </c>
      <c r="R316" s="19">
        <f>P316*Q316</f>
        <v>0</v>
      </c>
      <c r="S316" s="15">
        <v>4</v>
      </c>
      <c r="T316" s="15">
        <v>0</v>
      </c>
      <c r="U316" s="15">
        <v>0</v>
      </c>
      <c r="V316" s="19">
        <f>(((S316+T316)*Q316))+U316</f>
        <v>0</v>
      </c>
      <c r="W316" s="15">
        <v>12</v>
      </c>
      <c r="X316" s="15">
        <v>0</v>
      </c>
      <c r="Y316" s="15">
        <v>0</v>
      </c>
      <c r="Z316" s="19">
        <v>34.8400308</v>
      </c>
      <c r="AA316" s="18">
        <f>(K316+R316+V316-W316-X316-Y316-Z316)/G316</f>
        <v>0</v>
      </c>
      <c r="AB316" s="15">
        <f>IF((((G316*$AA$6)-K316-R316-V316+W316+X316+Y316+Z316)/Q316)&gt;0,ROUNDUP((((G316*$AA$6)-K316-R316-V316+W316+X316+Y316+Z316)/Q316),0),0)</f>
        <v>0</v>
      </c>
      <c r="AC316" s="15">
        <f>IF(((G316-K316-R316-V316+W316+X316+Y316+Z316)/Q316)&gt;0,ROUNDUP(((G316-K316-R316-V316+W316+X316+Y316+Z316)/Q316),0),0)</f>
        <v>0</v>
      </c>
      <c r="AD316" s="16">
        <f>IF((AND(L316&gt;0.9,AA316&gt;0.9)),"Category 1",IF((AND(L316&gt;0.85,AA316&gt;0.85)),"Category 2","None"))</f>
        <v>0</v>
      </c>
      <c r="AE316" s="15">
        <f>ROUNDUP(IF(OR(L316&lt;=0.85,(AA316&lt;=0.85)),0,IF((L316&lt;AA316),(K316-(G316*0.85)),((AA316*G316)-(G316*0.85)))),0)</f>
        <v>0</v>
      </c>
      <c r="AF316" s="18">
        <f>P316/(K316+P316)</f>
        <v>0</v>
      </c>
      <c r="AG316" s="15">
        <v>0</v>
      </c>
      <c r="AH316" s="15">
        <v>13</v>
      </c>
      <c r="AI316" s="15">
        <v>9</v>
      </c>
      <c r="AJ316" s="15">
        <v>17</v>
      </c>
      <c r="AK316" s="15">
        <v>7</v>
      </c>
      <c r="AL316" s="15">
        <f>SUM(AG316:AK316)</f>
        <v>0</v>
      </c>
      <c r="AM316" s="15">
        <v>8</v>
      </c>
      <c r="AN316" s="15">
        <v>1</v>
      </c>
      <c r="AO316" s="15">
        <v>5</v>
      </c>
      <c r="AP316" s="15">
        <v>1</v>
      </c>
      <c r="AQ316" s="15">
        <f>SUM(AM316:AP316)</f>
        <v>0</v>
      </c>
      <c r="AR316" s="15" t="s">
        <v>351</v>
      </c>
      <c r="AS316" s="15" t="s">
        <v>113</v>
      </c>
      <c r="AT316" s="15" t="s">
        <v>64</v>
      </c>
      <c r="AU316" s="15">
        <v>8</v>
      </c>
      <c r="AV316" s="15">
        <v>2.65</v>
      </c>
      <c r="AW316" s="15">
        <v>1.5</v>
      </c>
      <c r="AX316" s="15">
        <v>2.69</v>
      </c>
      <c r="AY316" s="18">
        <v>0.7975</v>
      </c>
      <c r="AZ316" s="18">
        <v>0.7632</v>
      </c>
      <c r="BA316" s="18">
        <v>0.7576</v>
      </c>
      <c r="BB316" s="15" t="s">
        <v>693</v>
      </c>
      <c r="BC316" s="15" t="s">
        <v>66</v>
      </c>
    </row>
    <row r="317" spans="1:55">
      <c r="A317" s="15" t="s">
        <v>57</v>
      </c>
      <c r="B317" s="15" t="s">
        <v>157</v>
      </c>
      <c r="C317" s="16" t="s">
        <v>690</v>
      </c>
      <c r="D317" s="17">
        <v>10</v>
      </c>
      <c r="E317" s="17" t="s">
        <v>730</v>
      </c>
      <c r="F317" s="15" t="s">
        <v>731</v>
      </c>
      <c r="G317" s="15">
        <v>165</v>
      </c>
      <c r="H317" s="15">
        <v>139</v>
      </c>
      <c r="I317" s="15">
        <v>1</v>
      </c>
      <c r="J317" s="15">
        <v>3</v>
      </c>
      <c r="K317" s="15">
        <f>H317-I317-J317</f>
        <v>0</v>
      </c>
      <c r="L317" s="18">
        <f>K317/G317</f>
        <v>0</v>
      </c>
      <c r="M317" s="16">
        <v>2.31</v>
      </c>
      <c r="N317" s="15">
        <v>43</v>
      </c>
      <c r="O317" s="15">
        <v>0</v>
      </c>
      <c r="P317" s="15">
        <f>N317-O317</f>
        <v>0</v>
      </c>
      <c r="Q317" s="18">
        <v>0.7207</v>
      </c>
      <c r="R317" s="19">
        <f>P317*Q317</f>
        <v>0</v>
      </c>
      <c r="S317" s="15">
        <v>4</v>
      </c>
      <c r="T317" s="15">
        <v>0</v>
      </c>
      <c r="U317" s="15">
        <v>1</v>
      </c>
      <c r="V317" s="19">
        <f>(((S317+T317)*Q317))+U317</f>
        <v>0</v>
      </c>
      <c r="W317" s="15">
        <v>0</v>
      </c>
      <c r="X317" s="15">
        <v>0</v>
      </c>
      <c r="Y317" s="15">
        <v>0</v>
      </c>
      <c r="Z317" s="19">
        <v>15.0836659</v>
      </c>
      <c r="AA317" s="18">
        <f>(K317+R317+V317-W317-X317-Y317-Z317)/G317</f>
        <v>0</v>
      </c>
      <c r="AB317" s="15">
        <f>IF((((G317*$AA$6)-K317-R317-V317+W317+X317+Y317+Z317)/Q317)&gt;0,ROUNDUP((((G317*$AA$6)-K317-R317-V317+W317+X317+Y317+Z317)/Q317),0),0)</f>
        <v>0</v>
      </c>
      <c r="AC317" s="15">
        <f>IF(((G317-K317-R317-V317+W317+X317+Y317+Z317)/Q317)&gt;0,ROUNDUP(((G317-K317-R317-V317+W317+X317+Y317+Z317)/Q317),0),0)</f>
        <v>0</v>
      </c>
      <c r="AD317" s="16">
        <f>IF((AND(L317&gt;0.9,AA317&gt;0.9)),"Category 1",IF((AND(L317&gt;0.85,AA317&gt;0.85)),"Category 2","None"))</f>
        <v>0</v>
      </c>
      <c r="AE317" s="15">
        <f>ROUNDUP(IF(OR(L317&lt;=0.85,(AA317&lt;=0.85)),0,IF((L317&lt;AA317),(K317-(G317*0.85)),((AA317*G317)-(G317*0.85)))),0)</f>
        <v>0</v>
      </c>
      <c r="AF317" s="18">
        <f>P317/(K317+P317)</f>
        <v>0</v>
      </c>
      <c r="AG317" s="15">
        <v>0</v>
      </c>
      <c r="AH317" s="15">
        <v>10</v>
      </c>
      <c r="AI317" s="15">
        <v>12</v>
      </c>
      <c r="AJ317" s="15">
        <v>15</v>
      </c>
      <c r="AK317" s="15">
        <v>2</v>
      </c>
      <c r="AL317" s="15">
        <f>SUM(AG317:AK317)</f>
        <v>0</v>
      </c>
      <c r="AM317" s="15">
        <v>1</v>
      </c>
      <c r="AN317" s="15">
        <v>1</v>
      </c>
      <c r="AO317" s="15">
        <v>2</v>
      </c>
      <c r="AP317" s="15">
        <v>0</v>
      </c>
      <c r="AQ317" s="15">
        <f>SUM(AM317:AP317)</f>
        <v>0</v>
      </c>
      <c r="AR317" s="15" t="s">
        <v>351</v>
      </c>
      <c r="AS317" s="15" t="s">
        <v>63</v>
      </c>
      <c r="AT317" s="15" t="s">
        <v>64</v>
      </c>
      <c r="AU317" s="15">
        <v>8</v>
      </c>
      <c r="AV317" s="15">
        <v>2.82</v>
      </c>
      <c r="AW317" s="15">
        <v>1.09</v>
      </c>
      <c r="AX317" s="15">
        <v>2.69</v>
      </c>
      <c r="AY317" s="18">
        <v>0.7165</v>
      </c>
      <c r="AZ317" s="18">
        <v>0.7308</v>
      </c>
      <c r="BA317" s="18">
        <v>0.7576</v>
      </c>
      <c r="BB317" s="15" t="s">
        <v>693</v>
      </c>
      <c r="BC317" s="15" t="s">
        <v>66</v>
      </c>
    </row>
    <row r="318" spans="1:55">
      <c r="A318" s="15" t="s">
        <v>67</v>
      </c>
      <c r="B318" s="15" t="s">
        <v>305</v>
      </c>
      <c r="C318" s="16" t="s">
        <v>348</v>
      </c>
      <c r="D318" s="17">
        <v>9</v>
      </c>
      <c r="E318" s="17" t="s">
        <v>732</v>
      </c>
      <c r="F318" s="15" t="s">
        <v>733</v>
      </c>
      <c r="G318" s="15">
        <v>62</v>
      </c>
      <c r="H318" s="15">
        <v>38</v>
      </c>
      <c r="I318" s="15">
        <v>0</v>
      </c>
      <c r="J318" s="15">
        <v>0</v>
      </c>
      <c r="K318" s="15">
        <f>H318-I318-J318</f>
        <v>0</v>
      </c>
      <c r="L318" s="18">
        <f>K318/G318</f>
        <v>0</v>
      </c>
      <c r="M318" s="16">
        <v>3.03</v>
      </c>
      <c r="N318" s="15">
        <v>16</v>
      </c>
      <c r="O318" s="15">
        <v>0</v>
      </c>
      <c r="P318" s="15">
        <f>N318-O318</f>
        <v>0</v>
      </c>
      <c r="Q318" s="18">
        <v>0.5882</v>
      </c>
      <c r="R318" s="19">
        <f>P318*Q318</f>
        <v>0</v>
      </c>
      <c r="S318" s="15">
        <v>2</v>
      </c>
      <c r="T318" s="15">
        <v>0</v>
      </c>
      <c r="U318" s="15">
        <v>0</v>
      </c>
      <c r="V318" s="19">
        <f>(((S318+T318)*Q318))+U318</f>
        <v>0</v>
      </c>
      <c r="W318" s="15">
        <v>1</v>
      </c>
      <c r="X318" s="15">
        <v>1</v>
      </c>
      <c r="Y318" s="15">
        <v>0</v>
      </c>
      <c r="Z318" s="19">
        <v>10.0127496</v>
      </c>
      <c r="AA318" s="18">
        <f>(K318+R318+V318-W318-X318-Y318-Z318)/G318</f>
        <v>0</v>
      </c>
      <c r="AB318" s="15">
        <f>IF((((G318*$AA$6)-K318-R318-V318+W318+X318+Y318+Z318)/Q318)&gt;0,ROUNDUP((((G318*$AA$6)-K318-R318-V318+W318+X318+Y318+Z318)/Q318),0),0)</f>
        <v>0</v>
      </c>
      <c r="AC318" s="15">
        <f>IF(((G318-K318-R318-V318+W318+X318+Y318+Z318)/Q318)&gt;0,ROUNDUP(((G318-K318-R318-V318+W318+X318+Y318+Z318)/Q318),0),0)</f>
        <v>0</v>
      </c>
      <c r="AD318" s="16">
        <f>IF((AND(L318&gt;0.9,AA318&gt;0.9)),"Category 1",IF((AND(L318&gt;0.85,AA318&gt;0.85)),"Category 2","None"))</f>
        <v>0</v>
      </c>
      <c r="AE318" s="15">
        <f>ROUNDUP(IF(OR(L318&lt;=0.85,(AA318&lt;=0.85)),0,IF((L318&lt;AA318),(K318-(G318*0.85)),((AA318*G318)-(G318*0.85)))),0)</f>
        <v>0</v>
      </c>
      <c r="AF318" s="18">
        <f>P318/(K318+P318)</f>
        <v>0</v>
      </c>
      <c r="AG318" s="15">
        <v>0</v>
      </c>
      <c r="AH318" s="15">
        <v>1</v>
      </c>
      <c r="AI318" s="15">
        <v>8</v>
      </c>
      <c r="AJ318" s="15">
        <v>4</v>
      </c>
      <c r="AK318" s="15">
        <v>2</v>
      </c>
      <c r="AL318" s="15">
        <f>SUM(AG318:AK318)</f>
        <v>0</v>
      </c>
      <c r="AM318" s="15">
        <v>0</v>
      </c>
      <c r="AN318" s="15">
        <v>1</v>
      </c>
      <c r="AO318" s="15">
        <v>0</v>
      </c>
      <c r="AP318" s="15">
        <v>0</v>
      </c>
      <c r="AQ318" s="15">
        <f>SUM(AM318:AP318)</f>
        <v>0</v>
      </c>
      <c r="AR318" s="15" t="s">
        <v>351</v>
      </c>
      <c r="AS318" s="15" t="s">
        <v>71</v>
      </c>
      <c r="AT318" s="15" t="s">
        <v>64</v>
      </c>
      <c r="AU318" s="15">
        <v>6</v>
      </c>
      <c r="AV318" s="15">
        <v>3.54</v>
      </c>
      <c r="AW318" s="15">
        <v>1.22</v>
      </c>
      <c r="AX318" s="15">
        <v>2.26</v>
      </c>
      <c r="AY318" s="18">
        <v>0.5571</v>
      </c>
      <c r="AZ318" s="18">
        <v>0.7333</v>
      </c>
      <c r="BA318" s="18">
        <v>0.7041</v>
      </c>
      <c r="BB318" s="15" t="s">
        <v>352</v>
      </c>
      <c r="BC318" s="15" t="s">
        <v>66</v>
      </c>
    </row>
    <row r="319" spans="1:55">
      <c r="A319" s="15" t="s">
        <v>67</v>
      </c>
      <c r="B319" s="15" t="s">
        <v>68</v>
      </c>
      <c r="C319" s="16" t="s">
        <v>690</v>
      </c>
      <c r="D319" s="17">
        <v>12</v>
      </c>
      <c r="E319" s="17" t="s">
        <v>734</v>
      </c>
      <c r="F319" s="15" t="s">
        <v>735</v>
      </c>
      <c r="G319" s="15">
        <v>349</v>
      </c>
      <c r="H319" s="15">
        <v>292</v>
      </c>
      <c r="I319" s="15">
        <v>3</v>
      </c>
      <c r="J319" s="15">
        <v>3</v>
      </c>
      <c r="K319" s="15">
        <f>H319-I319-J319</f>
        <v>0</v>
      </c>
      <c r="L319" s="18">
        <f>K319/G319</f>
        <v>0</v>
      </c>
      <c r="M319" s="16">
        <v>3.04</v>
      </c>
      <c r="N319" s="15">
        <v>95</v>
      </c>
      <c r="O319" s="15">
        <v>2</v>
      </c>
      <c r="P319" s="15">
        <f>N319-O319</f>
        <v>0</v>
      </c>
      <c r="Q319" s="18">
        <v>0.8552</v>
      </c>
      <c r="R319" s="19">
        <f>P319*Q319</f>
        <v>0</v>
      </c>
      <c r="S319" s="15">
        <v>2</v>
      </c>
      <c r="T319" s="15">
        <v>0</v>
      </c>
      <c r="U319" s="15">
        <v>3</v>
      </c>
      <c r="V319" s="19">
        <f>(((S319+T319)*Q319))+U319</f>
        <v>0</v>
      </c>
      <c r="W319" s="15">
        <v>2</v>
      </c>
      <c r="X319" s="15">
        <v>0</v>
      </c>
      <c r="Y319" s="15">
        <v>0</v>
      </c>
      <c r="Z319" s="19">
        <v>43.1777702</v>
      </c>
      <c r="AA319" s="18">
        <f>(K319+R319+V319-W319-X319-Y319-Z319)/G319</f>
        <v>0</v>
      </c>
      <c r="AB319" s="15">
        <f>IF((((G319*$AA$6)-K319-R319-V319+W319+X319+Y319+Z319)/Q319)&gt;0,ROUNDUP((((G319*$AA$6)-K319-R319-V319+W319+X319+Y319+Z319)/Q319),0),0)</f>
        <v>0</v>
      </c>
      <c r="AC319" s="15">
        <f>IF(((G319-K319-R319-V319+W319+X319+Y319+Z319)/Q319)&gt;0,ROUNDUP(((G319-K319-R319-V319+W319+X319+Y319+Z319)/Q319),0),0)</f>
        <v>0</v>
      </c>
      <c r="AD319" s="16">
        <f>IF((AND(L319&gt;0.9,AA319&gt;0.9)),"Category 1",IF((AND(L319&gt;0.85,AA319&gt;0.85)),"Category 2","None"))</f>
        <v>0</v>
      </c>
      <c r="AE319" s="15">
        <f>ROUNDUP(IF(OR(L319&lt;=0.85,(AA319&lt;=0.85)),0,IF((L319&lt;AA319),(K319-(G319*0.85)),((AA319*G319)-(G319*0.85)))),0)</f>
        <v>0</v>
      </c>
      <c r="AF319" s="18">
        <f>P319/(K319+P319)</f>
        <v>0</v>
      </c>
      <c r="AG319" s="15">
        <v>0</v>
      </c>
      <c r="AH319" s="15">
        <v>34</v>
      </c>
      <c r="AI319" s="15">
        <v>13</v>
      </c>
      <c r="AJ319" s="15">
        <v>20</v>
      </c>
      <c r="AK319" s="15">
        <v>12</v>
      </c>
      <c r="AL319" s="15">
        <f>SUM(AG319:AK319)</f>
        <v>0</v>
      </c>
      <c r="AM319" s="15">
        <v>5</v>
      </c>
      <c r="AN319" s="15">
        <v>5</v>
      </c>
      <c r="AO319" s="15">
        <v>4</v>
      </c>
      <c r="AP319" s="15">
        <v>2</v>
      </c>
      <c r="AQ319" s="15">
        <f>SUM(AM319:AP319)</f>
        <v>0</v>
      </c>
      <c r="AR319" s="15" t="s">
        <v>351</v>
      </c>
      <c r="AS319" s="15" t="s">
        <v>71</v>
      </c>
      <c r="AT319" s="15" t="s">
        <v>64</v>
      </c>
      <c r="AU319" s="15">
        <v>8</v>
      </c>
      <c r="AV319" s="15">
        <v>3.37</v>
      </c>
      <c r="AW319" s="15">
        <v>2.54</v>
      </c>
      <c r="AX319" s="15">
        <v>2.69</v>
      </c>
      <c r="AY319" s="18">
        <v>0.8889</v>
      </c>
      <c r="AZ319" s="18">
        <v>0.8105</v>
      </c>
      <c r="BA319" s="18">
        <v>0.7576</v>
      </c>
      <c r="BB319" s="15" t="s">
        <v>693</v>
      </c>
      <c r="BC319" s="15" t="s">
        <v>66</v>
      </c>
    </row>
    <row r="320" spans="1:55">
      <c r="A320" s="15" t="s">
        <v>57</v>
      </c>
      <c r="B320" s="15" t="s">
        <v>347</v>
      </c>
      <c r="C320" s="16" t="s">
        <v>348</v>
      </c>
      <c r="D320" s="17">
        <v>8</v>
      </c>
      <c r="E320" s="17" t="s">
        <v>736</v>
      </c>
      <c r="F320" s="15" t="s">
        <v>737</v>
      </c>
      <c r="G320" s="15">
        <v>17</v>
      </c>
      <c r="H320" s="15">
        <v>11</v>
      </c>
      <c r="I320" s="15">
        <v>0</v>
      </c>
      <c r="J320" s="15">
        <v>1</v>
      </c>
      <c r="K320" s="15">
        <f>H320-I320-J320</f>
        <v>0</v>
      </c>
      <c r="L320" s="18">
        <f>K320/G320</f>
        <v>0</v>
      </c>
      <c r="M320" s="16">
        <v>0.84</v>
      </c>
      <c r="N320" s="15">
        <v>5</v>
      </c>
      <c r="O320" s="15">
        <v>0</v>
      </c>
      <c r="P320" s="15">
        <f>N320-O320</f>
        <v>0</v>
      </c>
      <c r="Q320" s="18">
        <v>0.8636</v>
      </c>
      <c r="R320" s="19">
        <f>P320*Q320</f>
        <v>0</v>
      </c>
      <c r="S320" s="15">
        <v>1</v>
      </c>
      <c r="T320" s="15">
        <v>1</v>
      </c>
      <c r="U320" s="15">
        <v>0</v>
      </c>
      <c r="V320" s="19">
        <f>(((S320+T320)*Q320))+U320</f>
        <v>0</v>
      </c>
      <c r="W320" s="15">
        <v>0</v>
      </c>
      <c r="X320" s="15">
        <v>0</v>
      </c>
      <c r="Y320" s="15">
        <v>0</v>
      </c>
      <c r="Z320" s="19">
        <v>0.6114406</v>
      </c>
      <c r="AA320" s="18">
        <f>(K320+R320+V320-W320-X320-Y320-Z320)/G320</f>
        <v>0</v>
      </c>
      <c r="AB320" s="15">
        <f>IF((((G320*$AA$6)-K320-R320-V320+W320+X320+Y320+Z320)/Q320)&gt;0,ROUNDUP((((G320*$AA$6)-K320-R320-V320+W320+X320+Y320+Z320)/Q320),0),0)</f>
        <v>0</v>
      </c>
      <c r="AC320" s="15">
        <f>IF(((G320-K320-R320-V320+W320+X320+Y320+Z320)/Q320)&gt;0,ROUNDUP(((G320-K320-R320-V320+W320+X320+Y320+Z320)/Q320),0),0)</f>
        <v>0</v>
      </c>
      <c r="AD320" s="16">
        <f>IF((AND(L320&gt;0.9,AA320&gt;0.9)),"Category 1",IF((AND(L320&gt;0.85,AA320&gt;0.85)),"Category 2","None"))</f>
        <v>0</v>
      </c>
      <c r="AE320" s="15">
        <f>ROUNDUP(IF(OR(L320&lt;=0.85,(AA320&lt;=0.85)),0,IF((L320&lt;AA320),(K320-(G320*0.85)),((AA320*G320)-(G320*0.85)))),0)</f>
        <v>0</v>
      </c>
      <c r="AF320" s="18">
        <f>P320/(K320+P320)</f>
        <v>0</v>
      </c>
      <c r="AG320" s="15">
        <v>0</v>
      </c>
      <c r="AH320" s="15">
        <v>1</v>
      </c>
      <c r="AI320" s="15">
        <v>3</v>
      </c>
      <c r="AJ320" s="15">
        <v>1</v>
      </c>
      <c r="AK320" s="15">
        <v>0</v>
      </c>
      <c r="AL320" s="15">
        <f>SUM(AG320:AK320)</f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f>SUM(AM320:AP320)</f>
        <v>0</v>
      </c>
      <c r="AR320" s="15" t="s">
        <v>351</v>
      </c>
      <c r="AS320" s="15" t="s">
        <v>92</v>
      </c>
      <c r="AT320" s="15" t="s">
        <v>64</v>
      </c>
      <c r="AU320" s="15">
        <v>6</v>
      </c>
      <c r="AV320" s="15">
        <v>1.21</v>
      </c>
      <c r="AW320" s="15">
        <v>0.57</v>
      </c>
      <c r="AX320" s="15">
        <v>2.26</v>
      </c>
      <c r="AY320" s="18">
        <v>0.7619</v>
      </c>
      <c r="AZ320" s="18">
        <v>0.9565</v>
      </c>
      <c r="BA320" s="18">
        <v>0.7041</v>
      </c>
      <c r="BB320" s="15" t="s">
        <v>352</v>
      </c>
      <c r="BC320" s="15" t="s">
        <v>66</v>
      </c>
    </row>
  </sheetData>
  <autoFilter ref="A7:BC7"/>
  <mergeCells count="1">
    <mergeCell ref="A6:E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79BCFB97916E43B0A5541678967FA6" ma:contentTypeVersion="16" ma:contentTypeDescription="Create a new document." ma:contentTypeScope="" ma:versionID="fce7d76f298e7698ce7425c1d240ab0e">
  <xsd:schema xmlns:xsd="http://www.w3.org/2001/XMLSchema" xmlns:xs="http://www.w3.org/2001/XMLSchema" xmlns:p="http://schemas.microsoft.com/office/2006/metadata/properties" xmlns:ns2="de748cbe-082f-46b7-a722-bf8717ba3b78" xmlns:ns3="72e94511-6c70-4016-a0a5-a0da8596968e" targetNamespace="http://schemas.microsoft.com/office/2006/metadata/properties" ma:root="true" ma:fieldsID="fc757468441566de3c893e1362e9e07b" ns2:_="" ns3:_="">
    <xsd:import namespace="de748cbe-082f-46b7-a722-bf8717ba3b78"/>
    <xsd:import namespace="72e94511-6c70-4016-a0a5-a0da85969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48cbe-082f-46b7-a722-bf8717ba3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a712e34-8c60-48af-8098-a335c9ed5d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4511-6c70-4016-a0a5-a0da8596968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a62ac8a-1925-4063-883c-ac5aa8930769}" ma:internalName="TaxCatchAll" ma:showField="CatchAllData" ma:web="72e94511-6c70-4016-a0a5-a0da85969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e94511-6c70-4016-a0a5-a0da8596968e" xsi:nil="true"/>
    <lcf76f155ced4ddcb4097134ff3c332f xmlns="de748cbe-082f-46b7-a722-bf8717ba3b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8530FC-F14B-4A07-8D6D-4728BE977098}"/>
</file>

<file path=customXml/itemProps2.xml><?xml version="1.0" encoding="utf-8"?>
<ds:datastoreItem xmlns:ds="http://schemas.openxmlformats.org/officeDocument/2006/customXml" ds:itemID="{49FD4DE7-D18B-48D9-8E14-2CC4AA65A710}"/>
</file>

<file path=customXml/itemProps3.xml><?xml version="1.0" encoding="utf-8"?>
<ds:datastoreItem xmlns:ds="http://schemas.openxmlformats.org/officeDocument/2006/customXml" ds:itemID="{2C39404D-B0D5-44EF-B6A7-2AAAC45DD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2025-01-22-10-35-00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2025-01-22T11:33:18Z</dcterms:created>
  <dcterms:modified xsi:type="dcterms:W3CDTF">2025-01-22T11:33:18Z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0x010100CE79BCFB97916E43B0A5541678967FA6</vt:lpwstr>
  </property>
</Properties>
</file>